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autoCompressPictures="0"/>
  <bookViews>
    <workbookView xWindow="0" yWindow="0" windowWidth="28800" windowHeight="11715"/>
  </bookViews>
  <sheets>
    <sheet name="連絡先" sheetId="194" r:id="rId1"/>
    <sheet name="全般事項" sheetId="195" r:id="rId2"/>
    <sheet name="様式４　機能別" sheetId="213" r:id="rId3"/>
    <sheet name="別紙１" sheetId="197" r:id="rId4"/>
    <sheet name="別紙２" sheetId="223" r:id="rId5"/>
    <sheet name="別紙3" sheetId="215" r:id="rId6"/>
    <sheet name="別紙4" sheetId="216" r:id="rId7"/>
    <sheet name="別紙５" sheetId="200" r:id="rId8"/>
    <sheet name="別紙６" sheetId="201" r:id="rId9"/>
    <sheet name="別紙７" sheetId="202" r:id="rId10"/>
    <sheet name="別紙８" sheetId="203" r:id="rId11"/>
    <sheet name="別紙９" sheetId="217" r:id="rId12"/>
    <sheet name="別紙10" sheetId="218" r:id="rId13"/>
    <sheet name="別紙11" sheetId="204" r:id="rId14"/>
    <sheet name="別紙12" sheetId="205" r:id="rId15"/>
    <sheet name="別紙13" sheetId="206" r:id="rId16"/>
    <sheet name="別紙14" sheetId="207" r:id="rId17"/>
    <sheet name="別紙15" sheetId="208" r:id="rId18"/>
    <sheet name="別紙16" sheetId="209" r:id="rId19"/>
    <sheet name="別紙17" sheetId="210" r:id="rId20"/>
    <sheet name="別紙18" sheetId="220" r:id="rId21"/>
    <sheet name="別紙19" sheetId="212" r:id="rId22"/>
    <sheet name="別紙20" sheetId="222" r:id="rId23"/>
  </sheets>
  <externalReferences>
    <externalReference r:id="rId24"/>
    <externalReference r:id="rId25"/>
    <externalReference r:id="rId26"/>
  </externalReferences>
  <definedNames>
    <definedName name="_xlnm._FilterDatabase" localSheetId="2" hidden="1">'様式４　機能別'!#REF!</definedName>
    <definedName name="_xlnm.Print_Area" localSheetId="3">別紙１!$A$1:$F$20</definedName>
    <definedName name="_xlnm.Print_Area" localSheetId="13">別紙11!$A$1:$G$33</definedName>
    <definedName name="_xlnm.Print_Area" localSheetId="15">別紙13!$A$1:$I$60</definedName>
    <definedName name="_xlnm.Print_Area" localSheetId="16">別紙14!$A$1:$I$55</definedName>
    <definedName name="_xlnm.Print_Area" localSheetId="17">別紙15!$A$1:$W$61</definedName>
    <definedName name="_xlnm.Print_Area" localSheetId="21">別紙19!$A$1:$I$41</definedName>
    <definedName name="_xlnm.Print_Area" localSheetId="5">別紙3!$A$1:$M$19</definedName>
    <definedName name="_xlnm.Print_Area" localSheetId="6">別紙4!$A$1:$H$18</definedName>
    <definedName name="_xlnm.Print_Area" localSheetId="9">別紙７!$A$1:$J$18</definedName>
    <definedName name="_xlnm.Print_Area" localSheetId="2">'様式４　機能別'!$A$1:$N$283</definedName>
    <definedName name="_xlnm.Print_Titles" localSheetId="2">'様式４　機能別'!$11:$11</definedName>
  </definedNames>
  <calcPr calcId="162913"/>
</workbook>
</file>

<file path=xl/calcChain.xml><?xml version="1.0" encoding="utf-8"?>
<calcChain xmlns="http://schemas.openxmlformats.org/spreadsheetml/2006/main">
  <c r="M139" i="213" l="1"/>
  <c r="I139" i="213"/>
  <c r="M138" i="213"/>
  <c r="M137" i="213"/>
  <c r="I138" i="213"/>
  <c r="I137" i="213"/>
  <c r="M136" i="213"/>
  <c r="I136" i="213"/>
  <c r="M135" i="213"/>
  <c r="I135" i="213"/>
  <c r="M133" i="213"/>
  <c r="I133" i="213"/>
  <c r="M240" i="213"/>
  <c r="I240" i="213"/>
  <c r="M151" i="213" l="1"/>
  <c r="I151" i="213"/>
  <c r="M149" i="213"/>
  <c r="I149" i="213"/>
  <c r="M134" i="213"/>
  <c r="I134" i="213"/>
  <c r="M128" i="213"/>
  <c r="I128" i="213"/>
  <c r="M126" i="213"/>
  <c r="I126" i="213"/>
  <c r="M121" i="213"/>
  <c r="I121" i="213"/>
  <c r="M118" i="213"/>
  <c r="I118" i="213"/>
  <c r="M116" i="213"/>
  <c r="I116" i="213"/>
  <c r="M217" i="213" l="1"/>
  <c r="M182" i="213"/>
  <c r="M180" i="213"/>
  <c r="M179" i="213"/>
  <c r="M178" i="213"/>
  <c r="I132" i="213"/>
  <c r="M132" i="213" s="1"/>
  <c r="I120" i="213"/>
  <c r="M120" i="213" s="1"/>
  <c r="I119" i="213"/>
  <c r="M119" i="213" s="1"/>
  <c r="I92" i="213" l="1"/>
  <c r="M92" i="213" s="1"/>
  <c r="M44" i="213" l="1"/>
  <c r="I43" i="213"/>
  <c r="M43" i="213" s="1"/>
  <c r="I40" i="213" l="1"/>
  <c r="M40" i="213" s="1"/>
  <c r="I37" i="213"/>
  <c r="M37" i="213" s="1"/>
  <c r="I36" i="213"/>
  <c r="M36" i="213" s="1"/>
  <c r="I38" i="213"/>
  <c r="M38" i="213" s="1"/>
  <c r="I254" i="213"/>
  <c r="L79" i="223" l="1"/>
  <c r="K79" i="223"/>
  <c r="L78" i="223"/>
  <c r="K78" i="223"/>
  <c r="L77" i="223"/>
  <c r="K77" i="223"/>
  <c r="L76" i="223"/>
  <c r="K76" i="223"/>
  <c r="L75" i="223"/>
  <c r="K75" i="223"/>
  <c r="L71" i="223"/>
  <c r="K71" i="223"/>
  <c r="L70" i="223"/>
  <c r="K70" i="223"/>
  <c r="L69" i="223"/>
  <c r="K69" i="223"/>
  <c r="L68" i="223"/>
  <c r="K68" i="223"/>
  <c r="L67" i="223"/>
  <c r="K67" i="223"/>
  <c r="L66" i="223"/>
  <c r="K66" i="223"/>
  <c r="L65" i="223"/>
  <c r="K65" i="223"/>
  <c r="L64" i="223"/>
  <c r="K64" i="223"/>
  <c r="L63" i="223"/>
  <c r="K63" i="223"/>
  <c r="L62" i="223"/>
  <c r="K62" i="223"/>
  <c r="L61" i="223"/>
  <c r="K61" i="223"/>
  <c r="L60" i="223"/>
  <c r="K60" i="223"/>
  <c r="L59" i="223"/>
  <c r="K59" i="223"/>
  <c r="L58" i="223"/>
  <c r="K58" i="223"/>
  <c r="L57" i="223"/>
  <c r="K57" i="223"/>
  <c r="L56" i="223"/>
  <c r="K56" i="223"/>
  <c r="L55" i="223"/>
  <c r="K55" i="223"/>
  <c r="L54" i="223"/>
  <c r="K54" i="223"/>
  <c r="L53" i="223"/>
  <c r="K53" i="223"/>
  <c r="L52" i="223"/>
  <c r="K52" i="223"/>
  <c r="L51" i="223"/>
  <c r="K51" i="223"/>
  <c r="L50" i="223"/>
  <c r="K50" i="223"/>
  <c r="L49" i="223"/>
  <c r="K49" i="223"/>
  <c r="L48" i="223"/>
  <c r="K48" i="223"/>
  <c r="L47" i="223"/>
  <c r="K47" i="223"/>
  <c r="L46" i="223"/>
  <c r="K46" i="223"/>
  <c r="L45" i="223"/>
  <c r="K45" i="223"/>
  <c r="L44" i="223"/>
  <c r="K44" i="223"/>
  <c r="L43" i="223"/>
  <c r="K43" i="223"/>
  <c r="L42" i="223"/>
  <c r="K42" i="223"/>
  <c r="L41" i="223"/>
  <c r="K41" i="223"/>
  <c r="L40" i="223"/>
  <c r="K40" i="223"/>
  <c r="L39" i="223"/>
  <c r="K39" i="223"/>
  <c r="L38" i="223"/>
  <c r="K38" i="223"/>
  <c r="L37" i="223"/>
  <c r="K37" i="223"/>
  <c r="L36" i="223"/>
  <c r="K36" i="223"/>
  <c r="L35" i="223"/>
  <c r="K35" i="223"/>
  <c r="L34" i="223"/>
  <c r="K34" i="223"/>
  <c r="L33" i="223"/>
  <c r="K33" i="223"/>
  <c r="L32" i="223"/>
  <c r="K32" i="223"/>
  <c r="L31" i="223"/>
  <c r="K31" i="223"/>
  <c r="L30" i="223"/>
  <c r="K30" i="223"/>
  <c r="L29" i="223"/>
  <c r="K29" i="223"/>
  <c r="L28" i="223"/>
  <c r="K28" i="223"/>
  <c r="L27" i="223"/>
  <c r="K27" i="223"/>
  <c r="L26" i="223"/>
  <c r="K26" i="223"/>
  <c r="L25" i="223"/>
  <c r="K25" i="223"/>
  <c r="L24" i="223"/>
  <c r="K24" i="223"/>
  <c r="L23" i="223"/>
  <c r="K23" i="223"/>
  <c r="L22" i="223"/>
  <c r="K22" i="223"/>
  <c r="L21" i="223"/>
  <c r="K21" i="223"/>
  <c r="L20" i="223"/>
  <c r="K20" i="223"/>
  <c r="L19" i="223"/>
  <c r="K19" i="223"/>
  <c r="L18" i="223"/>
  <c r="K18" i="223"/>
  <c r="L17" i="223"/>
  <c r="K17" i="223"/>
  <c r="L16" i="223"/>
  <c r="K16" i="223"/>
  <c r="L15" i="223"/>
  <c r="K15" i="223"/>
  <c r="L14" i="223"/>
  <c r="K14" i="223"/>
  <c r="G3" i="223"/>
  <c r="R208" i="195"/>
  <c r="H3" i="222" l="1"/>
  <c r="G3" i="220" l="1"/>
  <c r="G18" i="207" l="1"/>
  <c r="G17" i="207"/>
  <c r="G11" i="207"/>
  <c r="G3" i="218"/>
  <c r="G3" i="217"/>
  <c r="I8" i="216"/>
  <c r="F3" i="216"/>
  <c r="G29" i="207" l="1"/>
  <c r="G30" i="207" s="1"/>
  <c r="G31" i="207" s="1"/>
  <c r="G32" i="207" s="1"/>
  <c r="O18" i="215" l="1"/>
  <c r="N18" i="215"/>
  <c r="O17" i="215"/>
  <c r="N17" i="215"/>
  <c r="O16" i="215"/>
  <c r="N16" i="215"/>
  <c r="O15" i="215"/>
  <c r="N15" i="215"/>
  <c r="O14" i="215"/>
  <c r="N14" i="215"/>
  <c r="O13" i="215"/>
  <c r="N13" i="215"/>
  <c r="O12" i="215"/>
  <c r="N12" i="215"/>
  <c r="O11" i="215"/>
  <c r="N11" i="215"/>
  <c r="I268" i="213" l="1"/>
  <c r="M268" i="213" s="1"/>
  <c r="I241" i="213" l="1"/>
  <c r="M241" i="213" s="1"/>
  <c r="I235" i="213" l="1"/>
  <c r="M235" i="213" s="1"/>
  <c r="I218" i="213"/>
  <c r="M218" i="213" s="1"/>
  <c r="I216" i="213"/>
  <c r="M216" i="213" s="1"/>
  <c r="I214" i="213"/>
  <c r="M214" i="213" s="1"/>
  <c r="I209" i="213" l="1"/>
  <c r="M209" i="213" s="1"/>
  <c r="I208" i="213"/>
  <c r="M208" i="213" s="1"/>
  <c r="I201" i="213"/>
  <c r="M201" i="213" s="1"/>
  <c r="I197" i="213"/>
  <c r="M197" i="213" s="1"/>
  <c r="I196" i="213"/>
  <c r="M196" i="213" s="1"/>
  <c r="I194" i="213"/>
  <c r="M194" i="213" s="1"/>
  <c r="I172" i="213"/>
  <c r="M172" i="213" s="1"/>
  <c r="I169" i="213"/>
  <c r="M169" i="213" s="1"/>
  <c r="I168" i="213"/>
  <c r="M168" i="213" s="1"/>
  <c r="I157" i="213"/>
  <c r="M157" i="213" s="1"/>
  <c r="I158" i="213"/>
  <c r="M158" i="213" s="1"/>
  <c r="I148" i="213"/>
  <c r="M148" i="213" s="1"/>
  <c r="I147" i="213"/>
  <c r="M147" i="213" s="1"/>
  <c r="I144" i="213"/>
  <c r="M144" i="213" s="1"/>
  <c r="I141" i="213"/>
  <c r="M141" i="213" s="1"/>
  <c r="I129" i="213"/>
  <c r="M129" i="213" s="1"/>
  <c r="I122" i="213"/>
  <c r="M122" i="213" s="1"/>
  <c r="I117" i="213" l="1"/>
  <c r="M117" i="213" s="1"/>
  <c r="I84" i="213"/>
  <c r="M84" i="213" s="1"/>
  <c r="I83" i="213"/>
  <c r="M83" i="213" s="1"/>
  <c r="I77" i="213"/>
  <c r="M77" i="213" s="1"/>
  <c r="I76" i="213"/>
  <c r="M76" i="213" s="1"/>
  <c r="M75" i="213"/>
  <c r="M74" i="213"/>
  <c r="I71" i="213"/>
  <c r="M71" i="213" s="1"/>
  <c r="I70" i="213"/>
  <c r="M70" i="213" s="1"/>
  <c r="I69" i="213"/>
  <c r="M69" i="213" s="1"/>
  <c r="I60" i="213"/>
  <c r="M60" i="213" s="1"/>
  <c r="S3" i="213"/>
  <c r="M283" i="213"/>
  <c r="M282" i="213"/>
  <c r="I278" i="213"/>
  <c r="M278" i="213" s="1"/>
  <c r="I265" i="213"/>
  <c r="M265" i="213" s="1"/>
  <c r="I256" i="213"/>
  <c r="M256" i="213" s="1"/>
  <c r="M254" i="213"/>
  <c r="I252" i="213"/>
  <c r="M252" i="213" s="1"/>
  <c r="I250" i="213"/>
  <c r="M250" i="213" s="1"/>
  <c r="I248" i="213"/>
  <c r="M248" i="213" s="1"/>
  <c r="I228" i="213"/>
  <c r="M228" i="213" s="1"/>
  <c r="M206" i="213"/>
  <c r="I200" i="213"/>
  <c r="M200" i="213" s="1"/>
  <c r="I191" i="213"/>
  <c r="M191" i="213" s="1"/>
  <c r="J189" i="213"/>
  <c r="J188" i="213"/>
  <c r="J187" i="213"/>
  <c r="J185" i="213"/>
  <c r="J184" i="213"/>
  <c r="I176" i="213"/>
  <c r="M176" i="213" s="1"/>
  <c r="I165" i="213"/>
  <c r="M165" i="213" s="1"/>
  <c r="I160" i="213"/>
  <c r="M160" i="213" s="1"/>
  <c r="I109" i="213"/>
  <c r="M109" i="213" s="1"/>
  <c r="I95" i="213"/>
  <c r="M95" i="213" s="1"/>
  <c r="I90" i="213"/>
  <c r="M90" i="213" s="1"/>
  <c r="I86" i="213"/>
  <c r="M86" i="213" s="1"/>
  <c r="I82" i="213"/>
  <c r="M82" i="213" s="1"/>
  <c r="M72" i="213"/>
  <c r="J71" i="213"/>
  <c r="M46" i="213"/>
  <c r="M45" i="213"/>
  <c r="M41" i="213"/>
  <c r="I32" i="213"/>
  <c r="M32" i="213" s="1"/>
  <c r="J186" i="213" l="1"/>
  <c r="Q3" i="213"/>
  <c r="R3" i="213"/>
  <c r="I19" i="213"/>
  <c r="M19" i="213" s="1"/>
  <c r="I23" i="213"/>
  <c r="M23" i="213" s="1"/>
  <c r="M30" i="213"/>
  <c r="I47" i="213"/>
  <c r="M47" i="213" s="1"/>
  <c r="I52" i="213"/>
  <c r="M52" i="213" s="1"/>
  <c r="I56" i="213"/>
  <c r="M56" i="213" s="1"/>
  <c r="I64" i="213"/>
  <c r="M64" i="213" s="1"/>
  <c r="I68" i="213"/>
  <c r="M68" i="213" s="1"/>
  <c r="I99" i="213"/>
  <c r="M99" i="213" s="1"/>
  <c r="I104" i="213"/>
  <c r="M104" i="213" s="1"/>
  <c r="M108" i="213"/>
  <c r="I115" i="213"/>
  <c r="M115" i="213" s="1"/>
  <c r="I123" i="213"/>
  <c r="M123" i="213" s="1"/>
  <c r="I127" i="213"/>
  <c r="M127" i="213" s="1"/>
  <c r="I145" i="213"/>
  <c r="M145" i="213" s="1"/>
  <c r="I150" i="213"/>
  <c r="M150" i="213" s="1"/>
  <c r="I154" i="213"/>
  <c r="M154" i="213" s="1"/>
  <c r="I175" i="213"/>
  <c r="I195" i="213"/>
  <c r="M195" i="213" s="1"/>
  <c r="I205" i="213"/>
  <c r="M205" i="213" s="1"/>
  <c r="I227" i="213"/>
  <c r="M227" i="213" s="1"/>
  <c r="M249" i="213"/>
  <c r="I264" i="213"/>
  <c r="M264" i="213" s="1"/>
  <c r="I276" i="213"/>
  <c r="M276" i="213" s="1"/>
  <c r="I16" i="213"/>
  <c r="M16" i="213" s="1"/>
  <c r="I20" i="213"/>
  <c r="M20" i="213" s="1"/>
  <c r="I24" i="213"/>
  <c r="M24" i="213" s="1"/>
  <c r="I27" i="213"/>
  <c r="M27" i="213" s="1"/>
  <c r="M42" i="213"/>
  <c r="I48" i="213"/>
  <c r="M48" i="213" s="1"/>
  <c r="I53" i="213"/>
  <c r="M53" i="213" s="1"/>
  <c r="I57" i="213"/>
  <c r="M57" i="213" s="1"/>
  <c r="I61" i="213"/>
  <c r="M61" i="213" s="1"/>
  <c r="I65" i="213"/>
  <c r="M65" i="213" s="1"/>
  <c r="M73" i="213"/>
  <c r="I101" i="213"/>
  <c r="M101" i="213" s="1"/>
  <c r="I105" i="213"/>
  <c r="M105" i="213" s="1"/>
  <c r="I124" i="213"/>
  <c r="M124" i="213" s="1"/>
  <c r="I140" i="213"/>
  <c r="M140" i="213" s="1"/>
  <c r="I146" i="213"/>
  <c r="M146" i="213" s="1"/>
  <c r="M155" i="213"/>
  <c r="M181" i="213"/>
  <c r="I192" i="213"/>
  <c r="M192" i="213" s="1"/>
  <c r="M207" i="213"/>
  <c r="M251" i="213"/>
  <c r="I257" i="213"/>
  <c r="M257" i="213" s="1"/>
  <c r="M33" i="213"/>
  <c r="I78" i="213"/>
  <c r="M78" i="213" s="1"/>
  <c r="I87" i="213"/>
  <c r="M87" i="213" s="1"/>
  <c r="I91" i="213"/>
  <c r="M91" i="213" s="1"/>
  <c r="I96" i="213"/>
  <c r="M96" i="213" s="1"/>
  <c r="I110" i="213"/>
  <c r="M110" i="213" s="1"/>
  <c r="I156" i="213"/>
  <c r="M156" i="213" s="1"/>
  <c r="I161" i="213"/>
  <c r="M161" i="213" s="1"/>
  <c r="I166" i="213"/>
  <c r="M166" i="213" s="1"/>
  <c r="M170" i="213"/>
  <c r="I177" i="213"/>
  <c r="I223" i="213"/>
  <c r="M223" i="213" s="1"/>
  <c r="I236" i="213"/>
  <c r="M236" i="213" s="1"/>
  <c r="I259" i="213"/>
  <c r="M259" i="213" s="1"/>
  <c r="I17" i="213"/>
  <c r="M17" i="213" s="1"/>
  <c r="I21" i="213"/>
  <c r="M21" i="213" s="1"/>
  <c r="I25" i="213"/>
  <c r="M25" i="213" s="1"/>
  <c r="I28" i="213"/>
  <c r="M28" i="213" s="1"/>
  <c r="I34" i="213"/>
  <c r="M34" i="213" s="1"/>
  <c r="I49" i="213"/>
  <c r="M49" i="213" s="1"/>
  <c r="I54" i="213"/>
  <c r="M54" i="213" s="1"/>
  <c r="I58" i="213"/>
  <c r="M58" i="213" s="1"/>
  <c r="I62" i="213"/>
  <c r="M62" i="213" s="1"/>
  <c r="I66" i="213"/>
  <c r="M66" i="213" s="1"/>
  <c r="I102" i="213"/>
  <c r="M102" i="213" s="1"/>
  <c r="I106" i="213"/>
  <c r="M106" i="213" s="1"/>
  <c r="I125" i="213"/>
  <c r="M125" i="213" s="1"/>
  <c r="I130" i="213"/>
  <c r="M130" i="213" s="1"/>
  <c r="I142" i="213"/>
  <c r="M142" i="213" s="1"/>
  <c r="I152" i="213"/>
  <c r="M152" i="213" s="1"/>
  <c r="M171" i="213"/>
  <c r="I193" i="213"/>
  <c r="M193" i="213" s="1"/>
  <c r="I224" i="213"/>
  <c r="M224" i="213" s="1"/>
  <c r="I245" i="213"/>
  <c r="M245" i="213" s="1"/>
  <c r="M253" i="213"/>
  <c r="M270" i="213"/>
  <c r="I79" i="213"/>
  <c r="M79" i="213" s="1"/>
  <c r="I88" i="213"/>
  <c r="M88" i="213" s="1"/>
  <c r="M97" i="213"/>
  <c r="M111" i="213"/>
  <c r="I162" i="213"/>
  <c r="M162" i="213" s="1"/>
  <c r="I167" i="213"/>
  <c r="M167" i="213" s="1"/>
  <c r="I202" i="213"/>
  <c r="M202" i="213" s="1"/>
  <c r="I231" i="213"/>
  <c r="M231" i="213" s="1"/>
  <c r="I246" i="213"/>
  <c r="M246" i="213" s="1"/>
  <c r="I18" i="213"/>
  <c r="M18" i="213" s="1"/>
  <c r="I22" i="213"/>
  <c r="M22" i="213" s="1"/>
  <c r="I26" i="213"/>
  <c r="M26" i="213" s="1"/>
  <c r="I29" i="213"/>
  <c r="M29" i="213" s="1"/>
  <c r="I35" i="213"/>
  <c r="M35" i="213" s="1"/>
  <c r="M39" i="213"/>
  <c r="I51" i="213"/>
  <c r="M51" i="213" s="1"/>
  <c r="I55" i="213"/>
  <c r="M55" i="213" s="1"/>
  <c r="I59" i="213"/>
  <c r="M59" i="213" s="1"/>
  <c r="I63" i="213"/>
  <c r="M63" i="213" s="1"/>
  <c r="I67" i="213"/>
  <c r="M67" i="213" s="1"/>
  <c r="I98" i="213"/>
  <c r="M98" i="213" s="1"/>
  <c r="I103" i="213"/>
  <c r="M103" i="213" s="1"/>
  <c r="I107" i="213"/>
  <c r="M107" i="213" s="1"/>
  <c r="I112" i="213"/>
  <c r="M112" i="213" s="1"/>
  <c r="I143" i="213"/>
  <c r="M143" i="213" s="1"/>
  <c r="I153" i="213"/>
  <c r="M153" i="213" s="1"/>
  <c r="I183" i="213"/>
  <c r="I198" i="213"/>
  <c r="M198" i="213" s="1"/>
  <c r="I212" i="213"/>
  <c r="M212" i="213" s="1"/>
  <c r="I219" i="213"/>
  <c r="M219" i="213" s="1"/>
  <c r="I232" i="213"/>
  <c r="M232" i="213" s="1"/>
  <c r="M261" i="213"/>
  <c r="I272" i="213"/>
  <c r="M272" i="213" s="1"/>
  <c r="I281" i="213"/>
  <c r="M281" i="213" s="1"/>
  <c r="I280" i="213"/>
  <c r="M280" i="213" s="1"/>
  <c r="I275" i="213"/>
  <c r="M275" i="213" s="1"/>
  <c r="I263" i="213"/>
  <c r="M263" i="213" s="1"/>
  <c r="I243" i="213"/>
  <c r="M243" i="213" s="1"/>
  <c r="I239" i="213"/>
  <c r="M239" i="213" s="1"/>
  <c r="I234" i="213"/>
  <c r="M234" i="213" s="1"/>
  <c r="I230" i="213"/>
  <c r="M230" i="213" s="1"/>
  <c r="I226" i="213"/>
  <c r="M226" i="213" s="1"/>
  <c r="I222" i="213"/>
  <c r="M222" i="213" s="1"/>
  <c r="M274" i="213"/>
  <c r="I258" i="213"/>
  <c r="M258" i="213" s="1"/>
  <c r="I279" i="213"/>
  <c r="M279" i="213" s="1"/>
  <c r="I267" i="213"/>
  <c r="M267" i="213" s="1"/>
  <c r="I262" i="213"/>
  <c r="M262" i="213" s="1"/>
  <c r="M247" i="213"/>
  <c r="I242" i="213"/>
  <c r="M242" i="213" s="1"/>
  <c r="I237" i="213"/>
  <c r="M237" i="213" s="1"/>
  <c r="I233" i="213"/>
  <c r="M233" i="213" s="1"/>
  <c r="I229" i="213"/>
  <c r="M229" i="213" s="1"/>
  <c r="I225" i="213"/>
  <c r="M225" i="213" s="1"/>
  <c r="I221" i="213"/>
  <c r="M221" i="213" s="1"/>
  <c r="I271" i="213"/>
  <c r="M271" i="213" s="1"/>
  <c r="I260" i="213"/>
  <c r="M260" i="213" s="1"/>
  <c r="M215" i="213"/>
  <c r="M203" i="213"/>
  <c r="I199" i="213"/>
  <c r="M199" i="213" s="1"/>
  <c r="I81" i="213"/>
  <c r="M81" i="213" s="1"/>
  <c r="I85" i="213"/>
  <c r="M85" i="213" s="1"/>
  <c r="I89" i="213"/>
  <c r="M89" i="213" s="1"/>
  <c r="I93" i="213"/>
  <c r="M93" i="213" s="1"/>
  <c r="I159" i="213"/>
  <c r="M159" i="213" s="1"/>
  <c r="I164" i="213"/>
  <c r="M164" i="213" s="1"/>
  <c r="I174" i="213"/>
  <c r="M204" i="213"/>
  <c r="I213" i="213"/>
  <c r="M213" i="213" s="1"/>
  <c r="I220" i="213"/>
  <c r="M220" i="213" s="1"/>
  <c r="M255" i="213"/>
  <c r="R2" i="213" l="1"/>
  <c r="Q2" i="213"/>
  <c r="S2" i="213"/>
  <c r="S4" i="213"/>
  <c r="R4" i="213"/>
  <c r="Q4" i="213"/>
  <c r="S6" i="213"/>
  <c r="R6" i="213"/>
  <c r="Q6" i="213"/>
  <c r="S5" i="213"/>
  <c r="Q5" i="213"/>
  <c r="R5" i="213"/>
  <c r="K3" i="213" l="1"/>
  <c r="K2" i="213"/>
  <c r="G3" i="212" l="1"/>
  <c r="E3" i="210"/>
  <c r="G3" i="209"/>
  <c r="F3" i="208"/>
  <c r="E3" i="207"/>
  <c r="F3" i="206"/>
  <c r="E3" i="205"/>
  <c r="E3" i="204"/>
  <c r="F3" i="203"/>
  <c r="G3" i="202"/>
  <c r="G3" i="201"/>
  <c r="F3" i="200"/>
  <c r="D3" i="197"/>
</calcChain>
</file>

<file path=xl/sharedStrings.xml><?xml version="1.0" encoding="utf-8"?>
<sst xmlns="http://schemas.openxmlformats.org/spreadsheetml/2006/main" count="1971" uniqueCount="1241">
  <si>
    <t>分</t>
    <rPh sb="0" eb="1">
      <t>フン</t>
    </rPh>
    <phoneticPr fontId="5"/>
  </si>
  <si>
    <t>（３）</t>
    <phoneticPr fontId="5"/>
  </si>
  <si>
    <t>C</t>
    <phoneticPr fontId="5"/>
  </si>
  <si>
    <t>-</t>
    <phoneticPr fontId="5"/>
  </si>
  <si>
    <t>ア</t>
    <phoneticPr fontId="5"/>
  </si>
  <si>
    <t>％</t>
    <phoneticPr fontId="5"/>
  </si>
  <si>
    <t>-</t>
  </si>
  <si>
    <t>　</t>
    <phoneticPr fontId="5"/>
  </si>
  <si>
    <t>見出し</t>
    <rPh sb="0" eb="2">
      <t>ミダ</t>
    </rPh>
    <phoneticPr fontId="5"/>
  </si>
  <si>
    <r>
      <t>緩和ケア外来の説明が掲載されているページの見出しとアドレス</t>
    </r>
    <r>
      <rPr>
        <sz val="9"/>
        <rFont val="ＭＳ Ｐゴシック"/>
        <family val="3"/>
        <charset val="128"/>
      </rPr>
      <t xml:space="preserve">
※アドレスは、手入力せずにホームページからコピーしてください</t>
    </r>
    <rPh sb="0" eb="2">
      <t>カンワ</t>
    </rPh>
    <rPh sb="4" eb="6">
      <t>ガイライ</t>
    </rPh>
    <rPh sb="7" eb="9">
      <t>セツメイ</t>
    </rPh>
    <rPh sb="10" eb="12">
      <t>ケイサイ</t>
    </rPh>
    <rPh sb="21" eb="23">
      <t>ミダ</t>
    </rPh>
    <rPh sb="38" eb="39">
      <t>テ</t>
    </rPh>
    <rPh sb="39" eb="41">
      <t>ニュウリョク</t>
    </rPh>
    <phoneticPr fontId="5"/>
  </si>
  <si>
    <r>
      <t xml:space="preserve">緩和ケア病棟の説明が掲載されているページの見出しとアドレス
</t>
    </r>
    <r>
      <rPr>
        <sz val="8"/>
        <rFont val="ＭＳ Ｐゴシック"/>
        <family val="3"/>
        <charset val="128"/>
      </rPr>
      <t xml:space="preserve">
※アドレスは、手入力せずにホームページからコピーしてください。</t>
    </r>
    <rPh sb="0" eb="2">
      <t>カンワ</t>
    </rPh>
    <rPh sb="4" eb="6">
      <t>ビョウトウ</t>
    </rPh>
    <rPh sb="7" eb="9">
      <t>セツメイ</t>
    </rPh>
    <rPh sb="10" eb="12">
      <t>ケイサイ</t>
    </rPh>
    <rPh sb="21" eb="23">
      <t>ミダ</t>
    </rPh>
    <phoneticPr fontId="5"/>
  </si>
  <si>
    <t>電話番号（代表）</t>
    <rPh sb="0" eb="2">
      <t>デンワ</t>
    </rPh>
    <rPh sb="2" eb="4">
      <t>バンゴウ</t>
    </rPh>
    <rPh sb="5" eb="7">
      <t>ダイヒョウ</t>
    </rPh>
    <phoneticPr fontId="5"/>
  </si>
  <si>
    <t>③</t>
    <phoneticPr fontId="5"/>
  </si>
  <si>
    <t>④</t>
    <phoneticPr fontId="5"/>
  </si>
  <si>
    <t>（２）</t>
    <phoneticPr fontId="5"/>
  </si>
  <si>
    <t>①</t>
    <phoneticPr fontId="5"/>
  </si>
  <si>
    <t>②</t>
    <phoneticPr fontId="5"/>
  </si>
  <si>
    <t>⑥</t>
    <phoneticPr fontId="5"/>
  </si>
  <si>
    <t>②医師等の専門性に関する資格名に該当する人数等について</t>
    <rPh sb="1" eb="3">
      <t>イシ</t>
    </rPh>
    <rPh sb="3" eb="4">
      <t>トウ</t>
    </rPh>
    <rPh sb="5" eb="8">
      <t>センモンセイ</t>
    </rPh>
    <rPh sb="9" eb="10">
      <t>カン</t>
    </rPh>
    <rPh sb="12" eb="14">
      <t>シカク</t>
    </rPh>
    <rPh sb="14" eb="15">
      <t>メイ</t>
    </rPh>
    <rPh sb="16" eb="18">
      <t>ガイトウ</t>
    </rPh>
    <rPh sb="20" eb="22">
      <t>ニンズウ</t>
    </rPh>
    <rPh sb="22" eb="23">
      <t>トウ</t>
    </rPh>
    <phoneticPr fontId="5"/>
  </si>
  <si>
    <t>問い合わせ窓口について掲載しているホームページ</t>
    <rPh sb="0" eb="1">
      <t>ト</t>
    </rPh>
    <rPh sb="2" eb="3">
      <t>ア</t>
    </rPh>
    <rPh sb="5" eb="7">
      <t>マドグチ</t>
    </rPh>
    <rPh sb="11" eb="13">
      <t>ケイサイ</t>
    </rPh>
    <phoneticPr fontId="5"/>
  </si>
  <si>
    <t>件</t>
    <rPh sb="0" eb="1">
      <t>ケン</t>
    </rPh>
    <phoneticPr fontId="5"/>
  </si>
  <si>
    <t>一般社団法人　日本病院薬剤師会　がん薬物療法認定薬剤師</t>
    <rPh sb="0" eb="2">
      <t>イッパン</t>
    </rPh>
    <rPh sb="2" eb="4">
      <t>シャダン</t>
    </rPh>
    <rPh sb="4" eb="6">
      <t>ホウジン</t>
    </rPh>
    <rPh sb="7" eb="9">
      <t>ニホン</t>
    </rPh>
    <rPh sb="9" eb="11">
      <t>ビョウイン</t>
    </rPh>
    <rPh sb="11" eb="14">
      <t>ヤクザイシ</t>
    </rPh>
    <rPh sb="14" eb="15">
      <t>カイ</t>
    </rPh>
    <rPh sb="18" eb="20">
      <t>ヤクブツ</t>
    </rPh>
    <rPh sb="20" eb="22">
      <t>リョウホウ</t>
    </rPh>
    <rPh sb="22" eb="24">
      <t>ニンテイ</t>
    </rPh>
    <rPh sb="24" eb="27">
      <t>ヤクザイシ</t>
    </rPh>
    <phoneticPr fontId="5"/>
  </si>
  <si>
    <t>⑤</t>
    <phoneticPr fontId="5"/>
  </si>
  <si>
    <t>①病床数</t>
    <rPh sb="1" eb="3">
      <t>ビョウショウ</t>
    </rPh>
    <rPh sb="3" eb="4">
      <t>スウ</t>
    </rPh>
    <phoneticPr fontId="5"/>
  </si>
  <si>
    <t>FAX番号（代表）</t>
    <rPh sb="3" eb="5">
      <t>バンゴウ</t>
    </rPh>
    <rPh sb="6" eb="8">
      <t>ダイヒョウ</t>
    </rPh>
    <phoneticPr fontId="5"/>
  </si>
  <si>
    <t>e-mail（代表）</t>
    <rPh sb="7" eb="9">
      <t>ダイヒョウ</t>
    </rPh>
    <phoneticPr fontId="5"/>
  </si>
  <si>
    <t>　うち療養病床</t>
    <rPh sb="3" eb="5">
      <t>リョウヨウ</t>
    </rPh>
    <rPh sb="5" eb="7">
      <t>ビョウショウ</t>
    </rPh>
    <phoneticPr fontId="5"/>
  </si>
  <si>
    <t>　うち一般病床</t>
    <rPh sb="3" eb="5">
      <t>イッパン</t>
    </rPh>
    <rPh sb="5" eb="7">
      <t>ビョウショウ</t>
    </rPh>
    <phoneticPr fontId="5"/>
  </si>
  <si>
    <t>　うち特別療養環境室としている病床</t>
    <rPh sb="3" eb="5">
      <t>トクベツ</t>
    </rPh>
    <rPh sb="5" eb="7">
      <t>リョウヨウ</t>
    </rPh>
    <rPh sb="7" eb="9">
      <t>カンキョウ</t>
    </rPh>
    <rPh sb="9" eb="10">
      <t>シツ</t>
    </rPh>
    <rPh sb="15" eb="17">
      <t>ビョウショウ</t>
    </rPh>
    <phoneticPr fontId="5"/>
  </si>
  <si>
    <t>診療録管理部門の職員</t>
    <rPh sb="0" eb="3">
      <t>シンリョウロク</t>
    </rPh>
    <rPh sb="3" eb="5">
      <t>カンリ</t>
    </rPh>
    <rPh sb="5" eb="7">
      <t>ブモン</t>
    </rPh>
    <rPh sb="8" eb="10">
      <t>ショクイン</t>
    </rPh>
    <phoneticPr fontId="5"/>
  </si>
  <si>
    <t>医師</t>
  </si>
  <si>
    <t>看護師</t>
    <rPh sb="0" eb="3">
      <t>カンゴシ</t>
    </rPh>
    <phoneticPr fontId="5"/>
  </si>
  <si>
    <t>精神保健福祉士</t>
    <rPh sb="0" eb="2">
      <t>セイシン</t>
    </rPh>
    <rPh sb="2" eb="4">
      <t>ホケン</t>
    </rPh>
    <rPh sb="4" eb="6">
      <t>フクシ</t>
    </rPh>
    <rPh sb="6" eb="7">
      <t>シ</t>
    </rPh>
    <phoneticPr fontId="5"/>
  </si>
  <si>
    <t>年</t>
    <rPh sb="0" eb="1">
      <t>ネン</t>
    </rPh>
    <phoneticPr fontId="5"/>
  </si>
  <si>
    <t>郵便番号</t>
    <rPh sb="0" eb="2">
      <t>ユウビン</t>
    </rPh>
    <rPh sb="2" eb="4">
      <t>バンゴウ</t>
    </rPh>
    <phoneticPr fontId="5"/>
  </si>
  <si>
    <t>病院名：</t>
    <rPh sb="0" eb="2">
      <t>ビョウイン</t>
    </rPh>
    <rPh sb="2" eb="3">
      <t>メイ</t>
    </rPh>
    <phoneticPr fontId="4"/>
  </si>
  <si>
    <t>期間：</t>
    <rPh sb="0" eb="2">
      <t>キカン</t>
    </rPh>
    <phoneticPr fontId="4"/>
  </si>
  <si>
    <t>　肺がん</t>
    <phoneticPr fontId="5"/>
  </si>
  <si>
    <t>祝祭日、年末年始以外の休み（創立記念日など）</t>
    <rPh sb="0" eb="3">
      <t>シュクサイジツ</t>
    </rPh>
    <rPh sb="4" eb="6">
      <t>ネンマツ</t>
    </rPh>
    <rPh sb="6" eb="8">
      <t>ネンシ</t>
    </rPh>
    <rPh sb="8" eb="10">
      <t>イガイ</t>
    </rPh>
    <rPh sb="11" eb="12">
      <t>ヤス</t>
    </rPh>
    <rPh sb="14" eb="16">
      <t>ソウリツ</t>
    </rPh>
    <rPh sb="16" eb="19">
      <t>キネンビ</t>
    </rPh>
    <phoneticPr fontId="5"/>
  </si>
  <si>
    <t>（内線）</t>
    <rPh sb="1" eb="3">
      <t>ナイセン</t>
    </rPh>
    <phoneticPr fontId="5"/>
  </si>
  <si>
    <t>窓口の名称</t>
    <rPh sb="3" eb="5">
      <t>メイショウ</t>
    </rPh>
    <phoneticPr fontId="5"/>
  </si>
  <si>
    <t>アド
レス</t>
    <phoneticPr fontId="5"/>
  </si>
  <si>
    <t>担当診療科名</t>
    <rPh sb="0" eb="2">
      <t>タントウ</t>
    </rPh>
    <rPh sb="2" eb="4">
      <t>シンリョウ</t>
    </rPh>
    <rPh sb="4" eb="5">
      <t>カ</t>
    </rPh>
    <rPh sb="5" eb="6">
      <t>ナ</t>
    </rPh>
    <phoneticPr fontId="5"/>
  </si>
  <si>
    <t>緩和ケア外来の名称</t>
    <rPh sb="0" eb="2">
      <t>カンワ</t>
    </rPh>
    <rPh sb="4" eb="6">
      <t>ガイライ</t>
    </rPh>
    <rPh sb="7" eb="9">
      <t>メイショウ</t>
    </rPh>
    <phoneticPr fontId="5"/>
  </si>
  <si>
    <t>緩和ケア外来の状況</t>
    <rPh sb="0" eb="2">
      <t>カンワ</t>
    </rPh>
    <rPh sb="4" eb="6">
      <t>ガイライ</t>
    </rPh>
    <rPh sb="7" eb="9">
      <t>ジョウキョウ</t>
    </rPh>
    <phoneticPr fontId="4"/>
  </si>
  <si>
    <t>緩和ケア病棟入院料の届出・受理</t>
    <rPh sb="0" eb="2">
      <t>カンワ</t>
    </rPh>
    <rPh sb="4" eb="6">
      <t>ビョウトウ</t>
    </rPh>
    <rPh sb="6" eb="8">
      <t>ニュウイン</t>
    </rPh>
    <rPh sb="8" eb="9">
      <t>リョウ</t>
    </rPh>
    <rPh sb="10" eb="12">
      <t>トドケデ</t>
    </rPh>
    <rPh sb="13" eb="15">
      <t>ジュリ</t>
    </rPh>
    <phoneticPr fontId="5"/>
  </si>
  <si>
    <t>緩和ケア病棟を有している</t>
    <rPh sb="0" eb="2">
      <t>カンワ</t>
    </rPh>
    <rPh sb="4" eb="6">
      <t>ビョウトウ</t>
    </rPh>
    <rPh sb="7" eb="8">
      <t>ユウ</t>
    </rPh>
    <phoneticPr fontId="5"/>
  </si>
  <si>
    <t>※緩和ケア病棟が設定されている場合に限り、「2」以降を記載してください。</t>
    <rPh sb="5" eb="7">
      <t>ビョウトウ</t>
    </rPh>
    <phoneticPr fontId="5"/>
  </si>
  <si>
    <t>緩和ケア病棟の状況</t>
    <rPh sb="0" eb="2">
      <t>カンワ</t>
    </rPh>
    <rPh sb="7" eb="9">
      <t>ジョウキョウ</t>
    </rPh>
    <phoneticPr fontId="4"/>
  </si>
  <si>
    <t>相談支援センターの相談件数と相談支援内容</t>
    <rPh sb="0" eb="2">
      <t>ソウダン</t>
    </rPh>
    <rPh sb="2" eb="4">
      <t>シエン</t>
    </rPh>
    <rPh sb="9" eb="11">
      <t>ソウダン</t>
    </rPh>
    <rPh sb="11" eb="13">
      <t>ケンスウ</t>
    </rPh>
    <rPh sb="14" eb="16">
      <t>ソウダン</t>
    </rPh>
    <rPh sb="16" eb="18">
      <t>シエン</t>
    </rPh>
    <rPh sb="18" eb="20">
      <t>ナイヨウ</t>
    </rPh>
    <phoneticPr fontId="5"/>
  </si>
  <si>
    <t>公益社団法人　日本臨床細胞学会　細胞検査士</t>
    <rPh sb="0" eb="2">
      <t>コウエキ</t>
    </rPh>
    <rPh sb="2" eb="4">
      <t>シャダン</t>
    </rPh>
    <rPh sb="4" eb="6">
      <t>ホウジン</t>
    </rPh>
    <rPh sb="7" eb="9">
      <t>ニホン</t>
    </rPh>
    <rPh sb="9" eb="11">
      <t>リンショウ</t>
    </rPh>
    <rPh sb="11" eb="13">
      <t>サイボウ</t>
    </rPh>
    <rPh sb="13" eb="15">
      <t>ガッカイ</t>
    </rPh>
    <rPh sb="16" eb="18">
      <t>サイボウ</t>
    </rPh>
    <rPh sb="18" eb="20">
      <t>ケンサ</t>
    </rPh>
    <rPh sb="20" eb="21">
      <t>シ</t>
    </rPh>
    <phoneticPr fontId="5"/>
  </si>
  <si>
    <t>介護福祉士</t>
    <rPh sb="0" eb="2">
      <t>カイゴ</t>
    </rPh>
    <rPh sb="2" eb="4">
      <t>フクシ</t>
    </rPh>
    <rPh sb="4" eb="5">
      <t>シ</t>
    </rPh>
    <phoneticPr fontId="5"/>
  </si>
  <si>
    <t>住所</t>
  </si>
  <si>
    <t>日本放射線治療専門放射線技師認定機構 放射線治療専門放射線技師</t>
    <rPh sb="0" eb="2">
      <t>ニホン</t>
    </rPh>
    <rPh sb="2" eb="5">
      <t>ホウシャセン</t>
    </rPh>
    <rPh sb="5" eb="7">
      <t>チリョウ</t>
    </rPh>
    <rPh sb="7" eb="9">
      <t>センモン</t>
    </rPh>
    <rPh sb="9" eb="12">
      <t>ホウシャセン</t>
    </rPh>
    <rPh sb="12" eb="14">
      <t>ギシ</t>
    </rPh>
    <rPh sb="14" eb="16">
      <t>ニンテイ</t>
    </rPh>
    <rPh sb="16" eb="18">
      <t>キコウ</t>
    </rPh>
    <phoneticPr fontId="5"/>
  </si>
  <si>
    <t>放射線治療品質管理機構　放射線治療品質管理士</t>
    <rPh sb="0" eb="3">
      <t>ホウシャセン</t>
    </rPh>
    <rPh sb="3" eb="5">
      <t>チリョウ</t>
    </rPh>
    <rPh sb="5" eb="7">
      <t>ヒンシツ</t>
    </rPh>
    <rPh sb="7" eb="9">
      <t>カンリ</t>
    </rPh>
    <rPh sb="9" eb="11">
      <t>キコウ</t>
    </rPh>
    <rPh sb="12" eb="15">
      <t>ホウシャセン</t>
    </rPh>
    <rPh sb="15" eb="17">
      <t>チリョウ</t>
    </rPh>
    <rPh sb="17" eb="19">
      <t>ヒンシツ</t>
    </rPh>
    <rPh sb="19" eb="21">
      <t>カンリ</t>
    </rPh>
    <rPh sb="21" eb="22">
      <t>シ</t>
    </rPh>
    <phoneticPr fontId="5"/>
  </si>
  <si>
    <t>頭部／頸部</t>
    <rPh sb="3" eb="4">
      <t>クビ</t>
    </rPh>
    <rPh sb="4" eb="5">
      <t>ブ</t>
    </rPh>
    <phoneticPr fontId="5"/>
  </si>
  <si>
    <t>電話</t>
    <rPh sb="0" eb="2">
      <t>デンワ</t>
    </rPh>
    <phoneticPr fontId="5"/>
  </si>
  <si>
    <t>※（常勤換算）</t>
    <rPh sb="2" eb="4">
      <t>ジョウキン</t>
    </rPh>
    <rPh sb="4" eb="6">
      <t>カンサン</t>
    </rPh>
    <phoneticPr fontId="5"/>
  </si>
  <si>
    <t>検査等の実施状況</t>
    <rPh sb="0" eb="2">
      <t>ケンサ</t>
    </rPh>
    <rPh sb="2" eb="3">
      <t>トウ</t>
    </rPh>
    <rPh sb="4" eb="6">
      <t>ジッシ</t>
    </rPh>
    <rPh sb="6" eb="8">
      <t>ジョウキョウ</t>
    </rPh>
    <phoneticPr fontId="5"/>
  </si>
  <si>
    <t>大腸がん</t>
    <rPh sb="0" eb="2">
      <t>ダイチョウ</t>
    </rPh>
    <phoneticPr fontId="5"/>
  </si>
  <si>
    <t>（１）</t>
    <phoneticPr fontId="5"/>
  </si>
  <si>
    <t>社会福祉士</t>
    <rPh sb="0" eb="5">
      <t>シャカイフクシシ</t>
    </rPh>
    <phoneticPr fontId="5"/>
  </si>
  <si>
    <t>回</t>
    <rPh sb="0" eb="1">
      <t>カイ</t>
    </rPh>
    <phoneticPr fontId="5"/>
  </si>
  <si>
    <t>一般社団法人　日本医療薬学会　がん専門薬剤師</t>
    <rPh sb="0" eb="2">
      <t>イッパン</t>
    </rPh>
    <rPh sb="2" eb="4">
      <t>シャダン</t>
    </rPh>
    <rPh sb="4" eb="6">
      <t>ホウジン</t>
    </rPh>
    <rPh sb="7" eb="9">
      <t>ニホン</t>
    </rPh>
    <rPh sb="9" eb="11">
      <t>イリョウ</t>
    </rPh>
    <rPh sb="11" eb="12">
      <t>グスリ</t>
    </rPh>
    <rPh sb="12" eb="14">
      <t>ガッカイ</t>
    </rPh>
    <rPh sb="17" eb="19">
      <t>センモン</t>
    </rPh>
    <rPh sb="19" eb="22">
      <t>ヤクザイシ</t>
    </rPh>
    <phoneticPr fontId="5"/>
  </si>
  <si>
    <t>例：自施設で実施している、同一医療法人の施設で実施している、連携している訪問看護ケアステーションを紹介している、など</t>
    <phoneticPr fontId="5"/>
  </si>
  <si>
    <t>訪問看護ケアの有無</t>
  </si>
  <si>
    <t>例：家族用キッチン、家族室、談話室、ランドリー、デイルーム（食事や面会者との談話、ボランティアによるティーサービスがある）、特殊入浴室</t>
    <phoneticPr fontId="5"/>
  </si>
  <si>
    <t>緩和ケア病棟の設備</t>
  </si>
  <si>
    <t>（例）　　精神保健福祉士</t>
    <rPh sb="1" eb="2">
      <t>レイ</t>
    </rPh>
    <rPh sb="5" eb="7">
      <t>セイシン</t>
    </rPh>
    <rPh sb="7" eb="9">
      <t>ホケン</t>
    </rPh>
    <rPh sb="9" eb="12">
      <t>フクシシ</t>
    </rPh>
    <phoneticPr fontId="5"/>
  </si>
  <si>
    <t>（例）　　　医師</t>
    <rPh sb="1" eb="2">
      <t>レイ</t>
    </rPh>
    <rPh sb="6" eb="8">
      <t>イシ</t>
    </rPh>
    <phoneticPr fontId="5"/>
  </si>
  <si>
    <r>
      <rPr>
        <sz val="9"/>
        <rFont val="ＭＳ Ｐゴシック"/>
        <family val="3"/>
        <charset val="128"/>
      </rPr>
      <t xml:space="preserve">緩和ケア病棟を担当するスタッフの職種・人数（人）
</t>
    </r>
    <r>
      <rPr>
        <sz val="10"/>
        <rFont val="ＭＳ Ｐゴシック"/>
        <family val="3"/>
        <charset val="128"/>
      </rPr>
      <t xml:space="preserve">
</t>
    </r>
    <r>
      <rPr>
        <sz val="8"/>
        <rFont val="ＭＳ Ｐゴシック"/>
        <family val="3"/>
        <charset val="128"/>
      </rPr>
      <t>※常勤・非常勤、専従・専任・兼任などに関わらず、緩和ケア病棟の診療に携わっているスタッフについて記載してください。</t>
    </r>
    <rPh sb="0" eb="2">
      <t>カンワ</t>
    </rPh>
    <rPh sb="4" eb="6">
      <t>ビョウトウ</t>
    </rPh>
    <rPh sb="7" eb="9">
      <t>タントウ</t>
    </rPh>
    <rPh sb="16" eb="18">
      <t>ショクシュ</t>
    </rPh>
    <rPh sb="19" eb="21">
      <t>ニンズウ</t>
    </rPh>
    <rPh sb="22" eb="23">
      <t>ニン</t>
    </rPh>
    <phoneticPr fontId="5"/>
  </si>
  <si>
    <t>アドレス</t>
    <phoneticPr fontId="5"/>
  </si>
  <si>
    <t>床</t>
    <rPh sb="0" eb="1">
      <t>トコ</t>
    </rPh>
    <phoneticPr fontId="5"/>
  </si>
  <si>
    <t>緩和ケア病棟の病床数</t>
    <rPh sb="0" eb="2">
      <t>カンワ</t>
    </rPh>
    <rPh sb="7" eb="10">
      <t>ビョウショウスウ</t>
    </rPh>
    <phoneticPr fontId="5"/>
  </si>
  <si>
    <t>緩和ケア病棟の形式</t>
    <rPh sb="0" eb="2">
      <t>カンワ</t>
    </rPh>
    <phoneticPr fontId="5"/>
  </si>
  <si>
    <t>非常勤</t>
    <rPh sb="0" eb="3">
      <t>ヒジョウキン</t>
    </rPh>
    <phoneticPr fontId="5"/>
  </si>
  <si>
    <t>総数</t>
    <rPh sb="0" eb="2">
      <t>ソウスウ</t>
    </rPh>
    <phoneticPr fontId="5"/>
  </si>
  <si>
    <t>病院名：</t>
    <rPh sb="0" eb="2">
      <t>ビョウイン</t>
    </rPh>
    <rPh sb="2" eb="3">
      <t>メイ</t>
    </rPh>
    <phoneticPr fontId="5"/>
  </si>
  <si>
    <t>(2)所在地等</t>
    <rPh sb="6" eb="7">
      <t>トウ</t>
    </rPh>
    <phoneticPr fontId="5"/>
  </si>
  <si>
    <t>人</t>
    <rPh sb="0" eb="1">
      <t>ニン</t>
    </rPh>
    <phoneticPr fontId="5"/>
  </si>
  <si>
    <t>床</t>
    <rPh sb="0" eb="1">
      <t>ユカ</t>
    </rPh>
    <phoneticPr fontId="5"/>
  </si>
  <si>
    <t>歯科医師</t>
    <rPh sb="0" eb="2">
      <t>シカ</t>
    </rPh>
    <rPh sb="2" eb="4">
      <t>イシ</t>
    </rPh>
    <phoneticPr fontId="5"/>
  </si>
  <si>
    <t>常勤</t>
    <rPh sb="0" eb="2">
      <t>ジョウキン</t>
    </rPh>
    <phoneticPr fontId="5"/>
  </si>
  <si>
    <t>薬剤師</t>
    <rPh sb="0" eb="3">
      <t>ヤクザイシ</t>
    </rPh>
    <phoneticPr fontId="5"/>
  </si>
  <si>
    <t>保健師</t>
    <rPh sb="0" eb="2">
      <t>ホケン</t>
    </rPh>
    <rPh sb="2" eb="3">
      <t>シ</t>
    </rPh>
    <phoneticPr fontId="5"/>
  </si>
  <si>
    <t>看護師</t>
    <rPh sb="0" eb="2">
      <t>カンゴ</t>
    </rPh>
    <rPh sb="2" eb="3">
      <t>シ</t>
    </rPh>
    <phoneticPr fontId="5"/>
  </si>
  <si>
    <t>③その他専門的技術・知識を有する医療従事者</t>
    <rPh sb="3" eb="4">
      <t>ホカ</t>
    </rPh>
    <rPh sb="6" eb="7">
      <t>テキ</t>
    </rPh>
    <rPh sb="7" eb="9">
      <t>ギジュツ</t>
    </rPh>
    <rPh sb="10" eb="12">
      <t>チシキ</t>
    </rPh>
    <rPh sb="13" eb="14">
      <t>ユウ</t>
    </rPh>
    <rPh sb="16" eb="21">
      <t>イリョウジュウジシャ</t>
    </rPh>
    <phoneticPr fontId="5"/>
  </si>
  <si>
    <t>④その他の従事者</t>
    <rPh sb="3" eb="4">
      <t>タ</t>
    </rPh>
    <rPh sb="5" eb="8">
      <t>ジュウジシャ</t>
    </rPh>
    <phoneticPr fontId="5"/>
  </si>
  <si>
    <t>倫理審査委員会</t>
    <rPh sb="0" eb="2">
      <t>リンリ</t>
    </rPh>
    <rPh sb="2" eb="4">
      <t>シンサ</t>
    </rPh>
    <rPh sb="4" eb="7">
      <t>イインカイ</t>
    </rPh>
    <phoneticPr fontId="5"/>
  </si>
  <si>
    <t>なし</t>
  </si>
  <si>
    <t>助産師</t>
    <rPh sb="0" eb="3">
      <t>ジョサンシ</t>
    </rPh>
    <phoneticPr fontId="5"/>
  </si>
  <si>
    <t>義肢装具士</t>
    <rPh sb="0" eb="2">
      <t>ギシ</t>
    </rPh>
    <rPh sb="2" eb="4">
      <t>ソウグ</t>
    </rPh>
    <rPh sb="4" eb="5">
      <t>シ</t>
    </rPh>
    <phoneticPr fontId="5"/>
  </si>
  <si>
    <t>臨床工学技士</t>
    <rPh sb="0" eb="2">
      <t>リンショウ</t>
    </rPh>
    <rPh sb="2" eb="4">
      <t>コウガク</t>
    </rPh>
    <rPh sb="4" eb="6">
      <t>ギシ</t>
    </rPh>
    <phoneticPr fontId="5"/>
  </si>
  <si>
    <t>治験審査委員会</t>
    <rPh sb="0" eb="2">
      <t>チケン</t>
    </rPh>
    <rPh sb="2" eb="4">
      <t>シンサ</t>
    </rPh>
    <rPh sb="4" eb="7">
      <t>イインカイ</t>
    </rPh>
    <phoneticPr fontId="5"/>
  </si>
  <si>
    <t>准看護師</t>
    <rPh sb="0" eb="1">
      <t>ジュン</t>
    </rPh>
    <rPh sb="1" eb="3">
      <t>カンゴ</t>
    </rPh>
    <rPh sb="3" eb="4">
      <t>シ</t>
    </rPh>
    <phoneticPr fontId="5"/>
  </si>
  <si>
    <t>視能訓練士</t>
    <rPh sb="0" eb="1">
      <t>シ</t>
    </rPh>
    <rPh sb="1" eb="2">
      <t>ノウ</t>
    </rPh>
    <rPh sb="2" eb="4">
      <t>クンレン</t>
    </rPh>
    <rPh sb="4" eb="5">
      <t>シ</t>
    </rPh>
    <phoneticPr fontId="5"/>
  </si>
  <si>
    <t>言語聴覚士</t>
    <rPh sb="0" eb="2">
      <t>ゲンゴ</t>
    </rPh>
    <rPh sb="2" eb="4">
      <t>チョウカク</t>
    </rPh>
    <rPh sb="4" eb="5">
      <t>シ</t>
    </rPh>
    <phoneticPr fontId="5"/>
  </si>
  <si>
    <t>歯科衛生士</t>
    <rPh sb="0" eb="2">
      <t>シカ</t>
    </rPh>
    <rPh sb="2" eb="4">
      <t>エイセイ</t>
    </rPh>
    <rPh sb="4" eb="5">
      <t>シ</t>
    </rPh>
    <phoneticPr fontId="5"/>
  </si>
  <si>
    <t>歯科技工士</t>
    <rPh sb="0" eb="2">
      <t>シカ</t>
    </rPh>
    <rPh sb="2" eb="5">
      <t>ギコウシ</t>
    </rPh>
    <phoneticPr fontId="5"/>
  </si>
  <si>
    <t>診療放射線技師</t>
    <rPh sb="0" eb="2">
      <t>シンリョウ</t>
    </rPh>
    <rPh sb="2" eb="5">
      <t>ホウシャセン</t>
    </rPh>
    <rPh sb="5" eb="7">
      <t>ギシ</t>
    </rPh>
    <phoneticPr fontId="5"/>
  </si>
  <si>
    <t>臨床検査技師</t>
    <rPh sb="0" eb="2">
      <t>リンショウ</t>
    </rPh>
    <rPh sb="2" eb="4">
      <t>ケンサ</t>
    </rPh>
    <rPh sb="4" eb="6">
      <t>ギシ</t>
    </rPh>
    <phoneticPr fontId="5"/>
  </si>
  <si>
    <t>衛生検査技師</t>
    <rPh sb="0" eb="2">
      <t>エイセイ</t>
    </rPh>
    <rPh sb="2" eb="4">
      <t>ケンサ</t>
    </rPh>
    <rPh sb="4" eb="6">
      <t>ギシ</t>
    </rPh>
    <phoneticPr fontId="5"/>
  </si>
  <si>
    <t>管理栄養士</t>
    <rPh sb="0" eb="2">
      <t>カンリ</t>
    </rPh>
    <rPh sb="2" eb="4">
      <t>エイヨウ</t>
    </rPh>
    <rPh sb="4" eb="5">
      <t>シ</t>
    </rPh>
    <phoneticPr fontId="5"/>
  </si>
  <si>
    <t>栄養士</t>
    <rPh sb="0" eb="3">
      <t>エイヨウシ</t>
    </rPh>
    <phoneticPr fontId="5"/>
  </si>
  <si>
    <t>四病院団体協議会／医療研修推進財団　診療情報管理士</t>
    <rPh sb="0" eb="1">
      <t>ヨン</t>
    </rPh>
    <rPh sb="1" eb="3">
      <t>ビョウイン</t>
    </rPh>
    <rPh sb="3" eb="5">
      <t>ダンタイ</t>
    </rPh>
    <rPh sb="5" eb="8">
      <t>キョウギカイ</t>
    </rPh>
    <rPh sb="9" eb="11">
      <t>イリョウ</t>
    </rPh>
    <rPh sb="11" eb="13">
      <t>ケンシュウ</t>
    </rPh>
    <rPh sb="13" eb="15">
      <t>スイシン</t>
    </rPh>
    <rPh sb="15" eb="17">
      <t>ザイダン</t>
    </rPh>
    <rPh sb="18" eb="20">
      <t>シンリョウ</t>
    </rPh>
    <rPh sb="20" eb="22">
      <t>ジョウホウ</t>
    </rPh>
    <rPh sb="22" eb="24">
      <t>カンリ</t>
    </rPh>
    <rPh sb="24" eb="25">
      <t>シ</t>
    </rPh>
    <phoneticPr fontId="5"/>
  </si>
  <si>
    <t>問い合わせ先</t>
    <phoneticPr fontId="5"/>
  </si>
  <si>
    <t>所属部署名・役職</t>
    <phoneticPr fontId="5"/>
  </si>
  <si>
    <t>担当者名</t>
    <phoneticPr fontId="5"/>
  </si>
  <si>
    <t>電話</t>
    <phoneticPr fontId="5"/>
  </si>
  <si>
    <t>FAX</t>
    <phoneticPr fontId="5"/>
  </si>
  <si>
    <t>e-mail</t>
    <phoneticPr fontId="5"/>
  </si>
  <si>
    <t>人</t>
  </si>
  <si>
    <t>人</t>
    <rPh sb="0" eb="1">
      <t>ヒト</t>
    </rPh>
    <phoneticPr fontId="5"/>
  </si>
  <si>
    <t>理学療法士</t>
    <rPh sb="0" eb="2">
      <t>リガク</t>
    </rPh>
    <rPh sb="2" eb="4">
      <t>リョウホウ</t>
    </rPh>
    <rPh sb="4" eb="5">
      <t>シ</t>
    </rPh>
    <phoneticPr fontId="5"/>
  </si>
  <si>
    <t>作業療法士</t>
    <rPh sb="0" eb="2">
      <t>サギョウ</t>
    </rPh>
    <rPh sb="2" eb="4">
      <t>リョウホウ</t>
    </rPh>
    <rPh sb="4" eb="5">
      <t>シ</t>
    </rPh>
    <phoneticPr fontId="5"/>
  </si>
  <si>
    <t>※複数の資格を有する者は、主たる業務に係る職種についてのみ記載。</t>
    <rPh sb="1" eb="3">
      <t>フクスウ</t>
    </rPh>
    <rPh sb="4" eb="6">
      <t>シカク</t>
    </rPh>
    <rPh sb="7" eb="8">
      <t>ユウ</t>
    </rPh>
    <rPh sb="10" eb="11">
      <t>モノ</t>
    </rPh>
    <rPh sb="13" eb="14">
      <t>シュ</t>
    </rPh>
    <rPh sb="16" eb="18">
      <t>ギョウム</t>
    </rPh>
    <rPh sb="19" eb="20">
      <t>カカ</t>
    </rPh>
    <rPh sb="21" eb="23">
      <t>ショクシュ</t>
    </rPh>
    <rPh sb="29" eb="31">
      <t>キサイ</t>
    </rPh>
    <phoneticPr fontId="5"/>
  </si>
  <si>
    <t>印刷範囲外</t>
  </si>
  <si>
    <t>日</t>
    <rPh sb="0" eb="1">
      <t>にち</t>
    </rPh>
    <phoneticPr fontId="5" type="Hiragana"/>
  </si>
  <si>
    <t>月</t>
    <rPh sb="0" eb="1">
      <t>がつ</t>
    </rPh>
    <phoneticPr fontId="5" type="Hiragana"/>
  </si>
  <si>
    <t>年</t>
    <rPh sb="0" eb="1">
      <t>ねん</t>
    </rPh>
    <phoneticPr fontId="5" type="Hiragana"/>
  </si>
  <si>
    <t>初回指定年月日：</t>
    <rPh sb="0" eb="2">
      <t>ショカイ</t>
    </rPh>
    <rPh sb="2" eb="4">
      <t>シテイ</t>
    </rPh>
    <rPh sb="4" eb="7">
      <t>ネンガッピ</t>
    </rPh>
    <phoneticPr fontId="5"/>
  </si>
  <si>
    <t>（はい／いいえ）</t>
  </si>
  <si>
    <t>（はい／いいえ）</t>
    <phoneticPr fontId="5"/>
  </si>
  <si>
    <t>（あり／なし）</t>
    <phoneticPr fontId="5"/>
  </si>
  <si>
    <t>（可／否）</t>
    <rPh sb="1" eb="2">
      <t>カ</t>
    </rPh>
    <rPh sb="3" eb="4">
      <t>ヒ</t>
    </rPh>
    <phoneticPr fontId="5"/>
  </si>
  <si>
    <t>緩和ケア外来が設定されている （はい／いいえ）</t>
    <rPh sb="0" eb="2">
      <t>カンワ</t>
    </rPh>
    <rPh sb="7" eb="9">
      <t>セッテイ</t>
    </rPh>
    <phoneticPr fontId="5"/>
  </si>
  <si>
    <t>他施設でがんの診療を受けている、または、診療を受けていた患者さんを受け入れている （はい／いいえ）</t>
    <rPh sb="0" eb="1">
      <t>タ</t>
    </rPh>
    <rPh sb="1" eb="3">
      <t>シセツ</t>
    </rPh>
    <phoneticPr fontId="5"/>
  </si>
  <si>
    <t>■地域の患者さんやご家族向けの問い合わせ窓口が設定されている （はい／いいえ）</t>
    <rPh sb="23" eb="25">
      <t>セッテイ</t>
    </rPh>
    <phoneticPr fontId="5"/>
  </si>
  <si>
    <t>■地域の医療機関向けの問い合わせ窓口が設定されている （はい／いいえ）</t>
    <rPh sb="1" eb="3">
      <t>チイキ</t>
    </rPh>
    <rPh sb="4" eb="6">
      <t>イリョウ</t>
    </rPh>
    <rPh sb="6" eb="8">
      <t>キカン</t>
    </rPh>
    <rPh sb="19" eb="21">
      <t>セッテイ</t>
    </rPh>
    <phoneticPr fontId="5"/>
  </si>
  <si>
    <t>よみがな</t>
    <phoneticPr fontId="5"/>
  </si>
  <si>
    <t>〒</t>
    <phoneticPr fontId="5" type="Hiragana"/>
  </si>
  <si>
    <t>HPアドレス</t>
    <phoneticPr fontId="5"/>
  </si>
  <si>
    <t>総職員数（事務職員含む、常勤職員の人数）</t>
    <phoneticPr fontId="5"/>
  </si>
  <si>
    <t>①職種別内訳</t>
    <phoneticPr fontId="5"/>
  </si>
  <si>
    <t>非常勤</t>
    <phoneticPr fontId="5"/>
  </si>
  <si>
    <t>常勤</t>
    <phoneticPr fontId="5"/>
  </si>
  <si>
    <t>※（常勤換算）</t>
    <phoneticPr fontId="5"/>
  </si>
  <si>
    <t>※②～④については、複数の資格を持つものは、両方にカウントする。</t>
    <phoneticPr fontId="5"/>
  </si>
  <si>
    <t>公益財団法人　日本臨床心理士資格認定協会　臨床心理士</t>
    <phoneticPr fontId="5"/>
  </si>
  <si>
    <t>特定非営利活動法人　日本脳神経血管内治療学会　脳血管内治療専門医</t>
  </si>
  <si>
    <t>公益社団法人　日本麻酔科学会　麻酔科専門医</t>
  </si>
  <si>
    <t>公益社団法人  日本医学放射線学会　 放射線診断専門医</t>
  </si>
  <si>
    <t>一般社団法人　日本核医学会　PET核医学認定医</t>
  </si>
  <si>
    <t>公益財団法人  日本眼科学会 　眼科専門医</t>
  </si>
  <si>
    <t>一般社団法人　日本感染症学会　感染症専門医</t>
  </si>
  <si>
    <t>一般社団法人　日本がん治療認定医機構　がん治療認定医</t>
  </si>
  <si>
    <t>特定非営利活動法人　日本緩和医療学会　緩和医療専門医</t>
  </si>
  <si>
    <t>一般社団法人　日本肝臓学会　肝臓専門医</t>
  </si>
  <si>
    <t>一般社団法人  日本肝胆膵外科学会　高度技能指導医</t>
  </si>
  <si>
    <t>一般社団法人  日本肝胆膵外科学会　高度技能専門医</t>
  </si>
  <si>
    <t>特定非営利活動法人  日本気管食道科学会　気管食道科専門医</t>
  </si>
  <si>
    <t>一般社団法人  日本救急医学会　救急科専門医</t>
  </si>
  <si>
    <t>一般社団法人　日本形成外科学会　形成外科専門医</t>
  </si>
  <si>
    <t>一般社団法人　日本形成外科学会　皮膚腫瘍外科指導専門医</t>
  </si>
  <si>
    <t>一般社団法人　日本外科学会　外科専門医</t>
  </si>
  <si>
    <t>一般社団法人　日本血液学会　血液専門医</t>
  </si>
  <si>
    <t>特定非営利活動法人　日本呼吸器内視鏡学会　気管支鏡専門医</t>
  </si>
  <si>
    <t>公益社団法人  日本産科婦人科学会　産婦人科専門医</t>
  </si>
  <si>
    <t>一般社団法人　日本循環器学会　循環器専門医</t>
  </si>
  <si>
    <t>一般社団法人　日本消化器外科学会　消化器がん外科治療認定医</t>
  </si>
  <si>
    <t>一般社団法人　日本消化器外科学会　消化器外科専門医</t>
  </si>
  <si>
    <t>一般社団法人　日本消化器内視鏡学会　消化器内視鏡専門医</t>
  </si>
  <si>
    <t>一般社団法人　日本消化器病学会　消化器病専門医</t>
  </si>
  <si>
    <t>公益社団法人　日本小児科学会　小児科専門医</t>
  </si>
  <si>
    <t>一般社団法人　日本神経学会　神経内科専門医</t>
  </si>
  <si>
    <t>一般社団法人　日本腎臓学会　腎臓専門医</t>
  </si>
  <si>
    <t>一般社団法人　日本人類遺伝学会　臨床遺伝専門医</t>
  </si>
  <si>
    <t>公益社団法人　日本整形外科学会　整形外科専門医</t>
  </si>
  <si>
    <t>一般社団法人　日本生殖医学会　生殖医療専門医</t>
  </si>
  <si>
    <t>公益社団法人　日本精神神経学会　精神科専門医</t>
  </si>
  <si>
    <t>一般社団法人　日本大腸肛門病学会　大腸肛門病専門医</t>
  </si>
  <si>
    <t>一般社団法人　日本超音波医学会　超音波専門医</t>
  </si>
  <si>
    <t>特定非営利活動法人　日本頭頸部外科学会　頭頸部がん専門医</t>
  </si>
  <si>
    <t>一般社団法人　日本透析医学会　透析専門医</t>
  </si>
  <si>
    <t>一般社団法人　日本糖尿病学会　糖尿病専門医</t>
  </si>
  <si>
    <t>一般社団法人　日本内科学会　総合内科専門医</t>
  </si>
  <si>
    <t>一般社団法人　日本内分泌学会　内分泌代謝科専門医</t>
  </si>
  <si>
    <t>一般社団法人　日本乳癌学会　乳腺専門医</t>
  </si>
  <si>
    <t>一般社団法人　日本脳神経外科学会　脳神経外科専門医</t>
  </si>
  <si>
    <t>一般社団法人  日本泌尿器科学会　泌尿器科専門医</t>
  </si>
  <si>
    <t>一般社団法人  日本病理学会 　病理専門医</t>
  </si>
  <si>
    <t>公益社団法人　日本婦人科腫瘍学会　婦人科腫瘍専門医</t>
  </si>
  <si>
    <t>公益社団法人　日本リハビリテーション医学会　リハビリテーション科専門医</t>
  </si>
  <si>
    <t>一般社団法人  日本アレルギー学会　アレルギー専門医</t>
  </si>
  <si>
    <t>一般社団法人  日本禁煙学会　認定専門指導者</t>
  </si>
  <si>
    <t>一般社団法人　日本呼吸器学会　呼吸器専門医</t>
  </si>
  <si>
    <t>一般社団法人　日本臨床腫瘍薬学会　外来がん治療認定薬剤師</t>
  </si>
  <si>
    <t>一般社団法人　日本緩和医療薬学会　緩和薬物療法認定薬剤師</t>
  </si>
  <si>
    <t>特定非営利活動法人　日本乳がん検診精度管理中央機構
検診マンモグラフィ撮影診療放射線技師</t>
  </si>
  <si>
    <t>一般財団法人　医学物理士認定機構　医学物理士</t>
  </si>
  <si>
    <t>一般社団法人日本人類遺伝学会及び日本遺伝カウンセリング学会　認定遺伝カウンセラー</t>
  </si>
  <si>
    <t>一般社団法人日本家族性腫瘍学会　家族性腫瘍カウンセラー</t>
  </si>
  <si>
    <t>一般社団法人　日本病態栄養学会/
公益社団法人　日本栄養士会　がん病態栄養専門管理栄養士</t>
  </si>
  <si>
    <t>医療安全委員会</t>
    <rPh sb="0" eb="2">
      <t>イリョウ</t>
    </rPh>
    <rPh sb="2" eb="4">
      <t>アンゼン</t>
    </rPh>
    <rPh sb="4" eb="7">
      <t>イインカイ</t>
    </rPh>
    <phoneticPr fontId="5"/>
  </si>
  <si>
    <t>胃がん</t>
    <rPh sb="0" eb="1">
      <t>イ</t>
    </rPh>
    <phoneticPr fontId="5"/>
  </si>
  <si>
    <t>肝がん</t>
    <rPh sb="0" eb="1">
      <t>カン</t>
    </rPh>
    <phoneticPr fontId="5"/>
  </si>
  <si>
    <t>乳がん</t>
    <rPh sb="0" eb="1">
      <t>ニュウ</t>
    </rPh>
    <phoneticPr fontId="5"/>
  </si>
  <si>
    <t>手術療法</t>
    <rPh sb="0" eb="2">
      <t>シュジュツ</t>
    </rPh>
    <rPh sb="2" eb="4">
      <t>リョウホウ</t>
    </rPh>
    <phoneticPr fontId="5"/>
  </si>
  <si>
    <t>薬物療法</t>
    <rPh sb="0" eb="2">
      <t>ヤクブツ</t>
    </rPh>
    <rPh sb="2" eb="4">
      <t>リョウホウ</t>
    </rPh>
    <phoneticPr fontId="5"/>
  </si>
  <si>
    <t>放射線療法</t>
    <rPh sb="0" eb="3">
      <t>ホウシャセン</t>
    </rPh>
    <rPh sb="3" eb="5">
      <t>リョウホウ</t>
    </rPh>
    <phoneticPr fontId="5"/>
  </si>
  <si>
    <t>小児</t>
    <rPh sb="0" eb="2">
      <t>ショウニ</t>
    </rPh>
    <phoneticPr fontId="5"/>
  </si>
  <si>
    <t>職種</t>
    <rPh sb="0" eb="2">
      <t>ショクシュ</t>
    </rPh>
    <phoneticPr fontId="4"/>
  </si>
  <si>
    <t>常勤
/非常勤</t>
    <rPh sb="0" eb="2">
      <t>ジョウキン</t>
    </rPh>
    <rPh sb="4" eb="7">
      <t>ヒジョウキン</t>
    </rPh>
    <phoneticPr fontId="4"/>
  </si>
  <si>
    <t>専門資格（取得している場合）</t>
    <rPh sb="0" eb="2">
      <t>センモン</t>
    </rPh>
    <rPh sb="2" eb="4">
      <t>シカク</t>
    </rPh>
    <rPh sb="5" eb="7">
      <t>シュトク</t>
    </rPh>
    <rPh sb="11" eb="13">
      <t>バアイ</t>
    </rPh>
    <phoneticPr fontId="4"/>
  </si>
  <si>
    <t>管理栄養士</t>
    <rPh sb="0" eb="2">
      <t>カンリ</t>
    </rPh>
    <rPh sb="2" eb="5">
      <t>エイヨウシ</t>
    </rPh>
    <phoneticPr fontId="4"/>
  </si>
  <si>
    <t xml:space="preserve">常勤
</t>
    <rPh sb="0" eb="2">
      <t>ジョウキン</t>
    </rPh>
    <phoneticPr fontId="4"/>
  </si>
  <si>
    <t>例</t>
    <rPh sb="0" eb="1">
      <t>レイ</t>
    </rPh>
    <phoneticPr fontId="33"/>
  </si>
  <si>
    <t>がん病態栄養専門管理栄養士</t>
    <rPh sb="2" eb="4">
      <t>ビョウタイ</t>
    </rPh>
    <rPh sb="4" eb="6">
      <t>エイヨウ</t>
    </rPh>
    <rPh sb="6" eb="8">
      <t>センモン</t>
    </rPh>
    <rPh sb="8" eb="10">
      <t>カンリ</t>
    </rPh>
    <rPh sb="10" eb="13">
      <t>エイヨウシ</t>
    </rPh>
    <phoneticPr fontId="33"/>
  </si>
  <si>
    <t>公認心理師</t>
    <rPh sb="0" eb="2">
      <t>コウニン</t>
    </rPh>
    <rPh sb="2" eb="4">
      <t>シンリ</t>
    </rPh>
    <rPh sb="4" eb="5">
      <t>シ</t>
    </rPh>
    <phoneticPr fontId="5"/>
  </si>
  <si>
    <t>緩和ケアチームのメンバーについて記載してください。</t>
    <phoneticPr fontId="5"/>
  </si>
  <si>
    <t>例</t>
    <rPh sb="0" eb="1">
      <t>レイ</t>
    </rPh>
    <phoneticPr fontId="5"/>
  </si>
  <si>
    <t>件数</t>
    <rPh sb="0" eb="2">
      <t>ケンスウ</t>
    </rPh>
    <phoneticPr fontId="5"/>
  </si>
  <si>
    <t>相談内容</t>
    <rPh sb="0" eb="2">
      <t>ソウダン</t>
    </rPh>
    <rPh sb="2" eb="4">
      <t>ナイヨウ</t>
    </rPh>
    <phoneticPr fontId="5"/>
  </si>
  <si>
    <t>合計</t>
    <rPh sb="0" eb="2">
      <t>ゴウケイ</t>
    </rPh>
    <phoneticPr fontId="5"/>
  </si>
  <si>
    <t>自施設の患者・家族</t>
    <rPh sb="0" eb="1">
      <t>ジ</t>
    </rPh>
    <rPh sb="1" eb="3">
      <t>シセツ</t>
    </rPh>
    <rPh sb="4" eb="6">
      <t>カンジャ</t>
    </rPh>
    <rPh sb="7" eb="9">
      <t>カゾク</t>
    </rPh>
    <phoneticPr fontId="5"/>
  </si>
  <si>
    <t>計</t>
    <rPh sb="0" eb="1">
      <t>ケイ</t>
    </rPh>
    <phoneticPr fontId="5"/>
  </si>
  <si>
    <t>相談者</t>
    <rPh sb="0" eb="2">
      <t>ソウダン</t>
    </rPh>
    <rPh sb="2" eb="3">
      <t>シャ</t>
    </rPh>
    <phoneticPr fontId="5"/>
  </si>
  <si>
    <t>病院名：</t>
    <rPh sb="0" eb="2">
      <t>ビョウイン</t>
    </rPh>
    <rPh sb="2" eb="3">
      <t>ナ</t>
    </rPh>
    <phoneticPr fontId="5"/>
  </si>
  <si>
    <t>■FAX相談の実施 （実施/未実施）</t>
    <rPh sb="4" eb="6">
      <t>ソウダン</t>
    </rPh>
    <rPh sb="7" eb="9">
      <t>ジッシ</t>
    </rPh>
    <phoneticPr fontId="5"/>
  </si>
  <si>
    <t>予約の要否 （必要/不要）</t>
    <rPh sb="0" eb="2">
      <t>ヨヤク</t>
    </rPh>
    <rPh sb="3" eb="5">
      <t>ヨウヒ</t>
    </rPh>
    <phoneticPr fontId="5"/>
  </si>
  <si>
    <t>■電話相談の実施 （実施/未実施）</t>
    <rPh sb="1" eb="3">
      <t>デンワ</t>
    </rPh>
    <rPh sb="3" eb="5">
      <t>ソウダン</t>
    </rPh>
    <rPh sb="6" eb="8">
      <t>ジッシ</t>
    </rPh>
    <phoneticPr fontId="5"/>
  </si>
  <si>
    <r>
      <t>予約の要否 （必要</t>
    </r>
    <r>
      <rPr>
        <sz val="11"/>
        <rFont val="ＭＳ Ｐゴシック"/>
        <family val="3"/>
        <charset val="128"/>
      </rPr>
      <t>/不要）</t>
    </r>
    <rPh sb="0" eb="2">
      <t>ヨヤク</t>
    </rPh>
    <rPh sb="3" eb="5">
      <t>ヨウヒ</t>
    </rPh>
    <rPh sb="7" eb="9">
      <t>ヒツヨウ</t>
    </rPh>
    <rPh sb="10" eb="12">
      <t>フヨウ</t>
    </rPh>
    <phoneticPr fontId="5"/>
  </si>
  <si>
    <t>■対面相談の実施 （実施/未実施）</t>
    <rPh sb="1" eb="3">
      <t>タイメン</t>
    </rPh>
    <rPh sb="3" eb="5">
      <t>ソウダン</t>
    </rPh>
    <rPh sb="6" eb="8">
      <t>ジッシ</t>
    </rPh>
    <rPh sb="10" eb="12">
      <t>ジッシ</t>
    </rPh>
    <rPh sb="13" eb="16">
      <t>ミジッシ</t>
    </rPh>
    <phoneticPr fontId="5"/>
  </si>
  <si>
    <t>相談支援センターの名称</t>
    <rPh sb="0" eb="2">
      <t>ソウダン</t>
    </rPh>
    <rPh sb="2" eb="4">
      <t>シエン</t>
    </rPh>
    <rPh sb="9" eb="11">
      <t>メイショウ</t>
    </rPh>
    <phoneticPr fontId="5"/>
  </si>
  <si>
    <t>例</t>
    <phoneticPr fontId="5"/>
  </si>
  <si>
    <t>職種</t>
    <rPh sb="0" eb="2">
      <t>ショクシュ</t>
    </rPh>
    <phoneticPr fontId="5"/>
  </si>
  <si>
    <t>社会福祉士</t>
  </si>
  <si>
    <t>看護師</t>
  </si>
  <si>
    <t>常勤
/非常勤</t>
    <rPh sb="0" eb="2">
      <t>ジョウキン</t>
    </rPh>
    <rPh sb="4" eb="7">
      <t>ヒジョウキン</t>
    </rPh>
    <phoneticPr fontId="5"/>
  </si>
  <si>
    <t>不可</t>
    <rPh sb="0" eb="2">
      <t>フカ</t>
    </rPh>
    <phoneticPr fontId="5"/>
  </si>
  <si>
    <t>年4回開催している市民講演会の開催への協力、また、演者として参加してもらっている。</t>
    <rPh sb="0" eb="1">
      <t>ネン</t>
    </rPh>
    <rPh sb="2" eb="3">
      <t>カイ</t>
    </rPh>
    <rPh sb="3" eb="5">
      <t>カイサイ</t>
    </rPh>
    <rPh sb="9" eb="11">
      <t>シミン</t>
    </rPh>
    <rPh sb="11" eb="14">
      <t>コウエンカイ</t>
    </rPh>
    <rPh sb="15" eb="17">
      <t>カイサイ</t>
    </rPh>
    <rPh sb="19" eb="21">
      <t>キョウリョク</t>
    </rPh>
    <rPh sb="25" eb="27">
      <t>エンジャ</t>
    </rPh>
    <rPh sb="30" eb="32">
      <t>サンカ</t>
    </rPh>
    <phoneticPr fontId="5"/>
  </si>
  <si>
    <t>すべてのがん</t>
    <phoneticPr fontId="5"/>
  </si>
  <si>
    <t>○○○○○会</t>
    <rPh sb="5" eb="6">
      <t>カイ</t>
    </rPh>
    <phoneticPr fontId="5"/>
  </si>
  <si>
    <t>可</t>
    <rPh sb="0" eb="1">
      <t>カ</t>
    </rPh>
    <phoneticPr fontId="5"/>
  </si>
  <si>
    <t>相談支援センターで、週1回、2名ずつ、ピアサポーターとして活動してもらっている。</t>
    <rPh sb="0" eb="2">
      <t>ソウダン</t>
    </rPh>
    <rPh sb="2" eb="4">
      <t>シエン</t>
    </rPh>
    <rPh sb="10" eb="11">
      <t>シュウ</t>
    </rPh>
    <rPh sb="12" eb="13">
      <t>カイ</t>
    </rPh>
    <rPh sb="15" eb="16">
      <t>ナ</t>
    </rPh>
    <rPh sb="29" eb="31">
      <t>カツドウ</t>
    </rPh>
    <phoneticPr fontId="5"/>
  </si>
  <si>
    <t>患者会と共同で、月1回、患者サロンを開催している。</t>
    <rPh sb="0" eb="2">
      <t>カンジャ</t>
    </rPh>
    <rPh sb="2" eb="3">
      <t>カイ</t>
    </rPh>
    <rPh sb="4" eb="6">
      <t>キョウドウ</t>
    </rPh>
    <rPh sb="8" eb="9">
      <t>ツキ</t>
    </rPh>
    <rPh sb="10" eb="11">
      <t>カイ</t>
    </rPh>
    <rPh sb="12" eb="14">
      <t>カンジャ</t>
    </rPh>
    <rPh sb="18" eb="20">
      <t>カイサイ</t>
    </rPh>
    <phoneticPr fontId="5"/>
  </si>
  <si>
    <t>参加対象者
の疾患名</t>
    <rPh sb="0" eb="2">
      <t>サンカ</t>
    </rPh>
    <rPh sb="2" eb="5">
      <t>タイショウシャ</t>
    </rPh>
    <rPh sb="7" eb="9">
      <t>シッカン</t>
    </rPh>
    <rPh sb="9" eb="10">
      <t>ナ</t>
    </rPh>
    <phoneticPr fontId="5"/>
  </si>
  <si>
    <t>団体名</t>
    <rPh sb="0" eb="3">
      <t>ダンタイメイ</t>
    </rPh>
    <phoneticPr fontId="5"/>
  </si>
  <si>
    <t>紹介の可否</t>
    <rPh sb="0" eb="2">
      <t>ショウカイ</t>
    </rPh>
    <rPh sb="3" eb="5">
      <t>カヒ</t>
    </rPh>
    <phoneticPr fontId="5"/>
  </si>
  <si>
    <t>具体的な連携協力の内容</t>
    <rPh sb="0" eb="3">
      <t>グタイテキ</t>
    </rPh>
    <rPh sb="4" eb="6">
      <t>レンケイ</t>
    </rPh>
    <rPh sb="6" eb="8">
      <t>キョウリョク</t>
    </rPh>
    <rPh sb="9" eb="11">
      <t>ナイヨウ</t>
    </rPh>
    <phoneticPr fontId="5"/>
  </si>
  <si>
    <t>連携協力しているがん患者団体</t>
    <rPh sb="0" eb="2">
      <t>レンケイ</t>
    </rPh>
    <rPh sb="2" eb="4">
      <t>キョウリョク</t>
    </rPh>
    <rPh sb="10" eb="12">
      <t>カンジャ</t>
    </rPh>
    <rPh sb="12" eb="14">
      <t>ダンタイ</t>
    </rPh>
    <phoneticPr fontId="5"/>
  </si>
  <si>
    <t>（複数回答可）</t>
    <rPh sb="1" eb="3">
      <t>フクスウ</t>
    </rPh>
    <rPh sb="3" eb="5">
      <t>カイトウ</t>
    </rPh>
    <rPh sb="5" eb="6">
      <t>カ</t>
    </rPh>
    <phoneticPr fontId="5"/>
  </si>
  <si>
    <t>(はい/いいえ)</t>
    <phoneticPr fontId="5"/>
  </si>
  <si>
    <t>　①相談に対応している部署（例：がん相談支援センター、化学療法室等）</t>
    <rPh sb="2" eb="4">
      <t>ソウダン</t>
    </rPh>
    <rPh sb="5" eb="7">
      <t>タイオウ</t>
    </rPh>
    <rPh sb="11" eb="13">
      <t>ブショ</t>
    </rPh>
    <rPh sb="14" eb="15">
      <t>レイ</t>
    </rPh>
    <rPh sb="18" eb="20">
      <t>ソウダン</t>
    </rPh>
    <rPh sb="20" eb="22">
      <t>シエン</t>
    </rPh>
    <rPh sb="27" eb="29">
      <t>カガク</t>
    </rPh>
    <rPh sb="29" eb="32">
      <t>リョウホウシツ</t>
    </rPh>
    <rPh sb="32" eb="33">
      <t>ナド</t>
    </rPh>
    <phoneticPr fontId="5"/>
  </si>
  <si>
    <t>●アピアランスケアに関する連携協力体制</t>
    <rPh sb="10" eb="11">
      <t>カン</t>
    </rPh>
    <rPh sb="13" eb="15">
      <t>レンケイ</t>
    </rPh>
    <rPh sb="15" eb="17">
      <t>キョウリョク</t>
    </rPh>
    <rPh sb="17" eb="19">
      <t>タイセイ</t>
    </rPh>
    <phoneticPr fontId="5"/>
  </si>
  <si>
    <t>(複数回答可)</t>
    <rPh sb="1" eb="3">
      <t>フクスウ</t>
    </rPh>
    <rPh sb="3" eb="5">
      <t>カイトウ</t>
    </rPh>
    <rPh sb="5" eb="6">
      <t>カ</t>
    </rPh>
    <phoneticPr fontId="5"/>
  </si>
  <si>
    <t>●就労に関する連携協力体制</t>
    <rPh sb="1" eb="3">
      <t>シュウロウ</t>
    </rPh>
    <rPh sb="4" eb="5">
      <t>カン</t>
    </rPh>
    <rPh sb="7" eb="9">
      <t>レンケイ</t>
    </rPh>
    <rPh sb="9" eb="11">
      <t>キョウリョク</t>
    </rPh>
    <rPh sb="11" eb="13">
      <t>タイセイ</t>
    </rPh>
    <phoneticPr fontId="5"/>
  </si>
  <si>
    <t>他施設でがんの診療を受けている、または診療を受けていた患者さんを受け入れている （はい/いいえ）</t>
    <rPh sb="0" eb="1">
      <t>タ</t>
    </rPh>
    <rPh sb="1" eb="3">
      <t>シセツ</t>
    </rPh>
    <rPh sb="19" eb="21">
      <t>シンリョウ</t>
    </rPh>
    <phoneticPr fontId="5"/>
  </si>
  <si>
    <t>対象となる疾患名</t>
    <phoneticPr fontId="5"/>
  </si>
  <si>
    <t>５．</t>
    <phoneticPr fontId="5"/>
  </si>
  <si>
    <t>上記外来の名称</t>
    <rPh sb="0" eb="2">
      <t>ジョウキ</t>
    </rPh>
    <rPh sb="2" eb="4">
      <t>ガイライ</t>
    </rPh>
    <rPh sb="5" eb="7">
      <t>メイショウ</t>
    </rPh>
    <phoneticPr fontId="5"/>
  </si>
  <si>
    <t>アスベスト外来が設定されている （はい/いいえ）</t>
    <rPh sb="8" eb="10">
      <t>セッテイ</t>
    </rPh>
    <phoneticPr fontId="5"/>
  </si>
  <si>
    <t>【 アスベスト外来 】の問い合わせ窓口</t>
    <rPh sb="7" eb="9">
      <t>ガイライ</t>
    </rPh>
    <rPh sb="12" eb="13">
      <t>ト</t>
    </rPh>
    <rPh sb="14" eb="15">
      <t>ア</t>
    </rPh>
    <rPh sb="17" eb="19">
      <t>マドグチ</t>
    </rPh>
    <phoneticPr fontId="5"/>
  </si>
  <si>
    <t>４．</t>
    <phoneticPr fontId="5"/>
  </si>
  <si>
    <t>禁煙外来が設定されている （はい/いいえ）</t>
    <rPh sb="0" eb="2">
      <t>キンエン</t>
    </rPh>
    <rPh sb="5" eb="7">
      <t>セッテイ</t>
    </rPh>
    <phoneticPr fontId="5"/>
  </si>
  <si>
    <t>【 禁煙外来 】の問い合わせ窓口</t>
    <rPh sb="2" eb="4">
      <t>キンエン</t>
    </rPh>
    <rPh sb="4" eb="6">
      <t>ガイライ</t>
    </rPh>
    <rPh sb="9" eb="10">
      <t>ト</t>
    </rPh>
    <rPh sb="11" eb="12">
      <t>ア</t>
    </rPh>
    <rPh sb="14" eb="16">
      <t>マドグチ</t>
    </rPh>
    <phoneticPr fontId="5"/>
  </si>
  <si>
    <t>３．</t>
    <phoneticPr fontId="5"/>
  </si>
  <si>
    <t>（対応している/対応していない）</t>
    <phoneticPr fontId="5"/>
  </si>
  <si>
    <t>リンパ浮腫の入院治療に対応している</t>
    <phoneticPr fontId="5"/>
  </si>
  <si>
    <t>リンパ浮腫の診療担当科</t>
    <phoneticPr fontId="5"/>
  </si>
  <si>
    <t>（はい/いいえ）</t>
    <phoneticPr fontId="5"/>
  </si>
  <si>
    <t>研修を修了した担当者が配置されている※</t>
    <rPh sb="0" eb="2">
      <t>ケンシュウ</t>
    </rPh>
    <rPh sb="3" eb="5">
      <t>シュウリョウ</t>
    </rPh>
    <rPh sb="7" eb="10">
      <t>タントウシャ</t>
    </rPh>
    <rPh sb="11" eb="13">
      <t>ハイチ</t>
    </rPh>
    <phoneticPr fontId="5"/>
  </si>
  <si>
    <t>※リンパ浮腫の研修修了者とは、厚生労働省後援のがんのリハビリテーション研修におけるリンパ浮腫研修運営委員会が策定した、「専門的なリンパ浮腫研究に関する教育要綱」にそった研修（講義45時間以上）を修了した医療従事者のことをいう。</t>
    <phoneticPr fontId="5"/>
  </si>
  <si>
    <t>リンパ浮腫外来が設定されている</t>
    <rPh sb="8" eb="10">
      <t>セッテイ</t>
    </rPh>
    <phoneticPr fontId="5"/>
  </si>
  <si>
    <t>【 リンパ浮腫外来 】の問い合わせ窓口</t>
    <rPh sb="12" eb="13">
      <t>ト</t>
    </rPh>
    <rPh sb="14" eb="15">
      <t>ア</t>
    </rPh>
    <rPh sb="17" eb="19">
      <t>マドグチ</t>
    </rPh>
    <phoneticPr fontId="5"/>
  </si>
  <si>
    <t>２．</t>
    <phoneticPr fontId="5"/>
  </si>
  <si>
    <t>他施設でがんの診療を受けている、または、診療を受けていた患者さんを受け入れている （はい/いいえ）</t>
    <rPh sb="0" eb="1">
      <t>タ</t>
    </rPh>
    <rPh sb="1" eb="3">
      <t>シセツ</t>
    </rPh>
    <phoneticPr fontId="5"/>
  </si>
  <si>
    <t>対象となる疾患名</t>
    <rPh sb="5" eb="7">
      <t>シッカン</t>
    </rPh>
    <rPh sb="7" eb="8">
      <t>ナ</t>
    </rPh>
    <phoneticPr fontId="5"/>
  </si>
  <si>
    <t>対象となるストーマの種類</t>
    <rPh sb="10" eb="12">
      <t>シュルイ</t>
    </rPh>
    <phoneticPr fontId="5"/>
  </si>
  <si>
    <t>ストーマ外来が設定されている （はい/いいえ）</t>
    <rPh sb="7" eb="9">
      <t>セッテイ</t>
    </rPh>
    <phoneticPr fontId="5"/>
  </si>
  <si>
    <t>【 ストーマ外来 】の問い合わせ窓口</t>
    <rPh sb="11" eb="12">
      <t>ト</t>
    </rPh>
    <rPh sb="13" eb="14">
      <t>ア</t>
    </rPh>
    <rPh sb="16" eb="18">
      <t>マドグチ</t>
    </rPh>
    <phoneticPr fontId="5"/>
  </si>
  <si>
    <t>１．</t>
    <phoneticPr fontId="5"/>
  </si>
  <si>
    <t>血液・リンパ</t>
    <phoneticPr fontId="5"/>
  </si>
  <si>
    <t>皮膚腫瘍
悪性骨軟部腫瘍</t>
    <phoneticPr fontId="5"/>
  </si>
  <si>
    <t>前立腺がん
精巣がん
その他の男性生殖器がん</t>
    <phoneticPr fontId="5"/>
  </si>
  <si>
    <t>肝がん
胆道がん
膵がん</t>
    <phoneticPr fontId="5"/>
  </si>
  <si>
    <t>肺がん
乳がん
縦隔腫瘍
中皮腫</t>
    <phoneticPr fontId="5"/>
  </si>
  <si>
    <t>皮膚／骨と軟部組織</t>
    <phoneticPr fontId="5"/>
  </si>
  <si>
    <t>男性</t>
    <phoneticPr fontId="5"/>
  </si>
  <si>
    <t>肝臓
／胆道
／膵臓</t>
    <phoneticPr fontId="5"/>
  </si>
  <si>
    <t>胸部</t>
    <phoneticPr fontId="5"/>
  </si>
  <si>
    <t>後腹膜・腹膜腫瘍
性腺外胚細胞腫瘍
原発不明がん</t>
    <rPh sb="0" eb="1">
      <t>ウシロ</t>
    </rPh>
    <rPh sb="1" eb="3">
      <t>フクマク</t>
    </rPh>
    <rPh sb="4" eb="6">
      <t>フクマク</t>
    </rPh>
    <rPh sb="6" eb="8">
      <t>シュヨウ</t>
    </rPh>
    <phoneticPr fontId="5"/>
  </si>
  <si>
    <t>子宮頸がん・子宮体がん
卵巣がん
その他の女性生殖器がん</t>
    <phoneticPr fontId="5"/>
  </si>
  <si>
    <t>腎がん
尿路がん
膀胱がん
副腎腫瘍</t>
    <phoneticPr fontId="5"/>
  </si>
  <si>
    <t>食道がん
胃がん
小腸がん
大腸がん
GIST</t>
    <phoneticPr fontId="5"/>
  </si>
  <si>
    <t>脳腫瘍
脊髄腫瘍
眼・眼窩腫瘍
口腔がん
咽頭がん・喉頭がん甲状腺がん</t>
    <phoneticPr fontId="5"/>
  </si>
  <si>
    <t>その他</t>
    <phoneticPr fontId="5"/>
  </si>
  <si>
    <t>女性</t>
    <phoneticPr fontId="5"/>
  </si>
  <si>
    <t>泌尿器</t>
    <phoneticPr fontId="5"/>
  </si>
  <si>
    <t>消化管</t>
    <phoneticPr fontId="5"/>
  </si>
  <si>
    <r>
      <t>がんの診療に関連した専門外来</t>
    </r>
    <r>
      <rPr>
        <b/>
        <u/>
        <sz val="14"/>
        <rFont val="ＭＳ Ｐゴシック"/>
        <family val="3"/>
        <charset val="128"/>
      </rPr>
      <t>の問い合わせ窓口</t>
    </r>
    <rPh sb="3" eb="5">
      <t>シンリョウ</t>
    </rPh>
    <rPh sb="6" eb="8">
      <t>カンレン</t>
    </rPh>
    <rPh sb="10" eb="12">
      <t>センモン</t>
    </rPh>
    <rPh sb="12" eb="14">
      <t>ガイライ</t>
    </rPh>
    <rPh sb="15" eb="16">
      <t>ト</t>
    </rPh>
    <rPh sb="17" eb="18">
      <t>ア</t>
    </rPh>
    <rPh sb="20" eb="22">
      <t>マドグチ</t>
    </rPh>
    <phoneticPr fontId="5"/>
  </si>
  <si>
    <t>初級認定試験・受験なし</t>
    <phoneticPr fontId="5"/>
  </si>
  <si>
    <t>非常勤</t>
    <rPh sb="0" eb="1">
      <t>ヒ</t>
    </rPh>
    <rPh sb="1" eb="3">
      <t>ジョウキン</t>
    </rPh>
    <phoneticPr fontId="5"/>
  </si>
  <si>
    <t>初級認定者（みなし含む）</t>
    <phoneticPr fontId="5"/>
  </si>
  <si>
    <t>診療情報管理士</t>
    <rPh sb="0" eb="2">
      <t>シンリョウ</t>
    </rPh>
    <rPh sb="2" eb="4">
      <t>ジョウホウ</t>
    </rPh>
    <rPh sb="4" eb="6">
      <t>カンリ</t>
    </rPh>
    <rPh sb="6" eb="7">
      <t>シ</t>
    </rPh>
    <phoneticPr fontId="5"/>
  </si>
  <si>
    <t>研修会名・受講状況</t>
    <rPh sb="0" eb="2">
      <t>ケンシュウ</t>
    </rPh>
    <rPh sb="2" eb="3">
      <t>カイ</t>
    </rPh>
    <rPh sb="3" eb="4">
      <t>メイ</t>
    </rPh>
    <rPh sb="5" eb="7">
      <t>ジュコウ</t>
    </rPh>
    <rPh sb="7" eb="9">
      <t>ジョウキョウ</t>
    </rPh>
    <phoneticPr fontId="5"/>
  </si>
  <si>
    <t>がん対策情報センターによる院内がん登録
実務 初級者研修会・中級者研修会の修了状況</t>
    <rPh sb="13" eb="15">
      <t>インナイ</t>
    </rPh>
    <rPh sb="17" eb="19">
      <t>トウロク</t>
    </rPh>
    <rPh sb="20" eb="22">
      <t>ジツム</t>
    </rPh>
    <rPh sb="23" eb="26">
      <t>ショキュウシャ</t>
    </rPh>
    <rPh sb="26" eb="28">
      <t>ケンシュウ</t>
    </rPh>
    <rPh sb="28" eb="29">
      <t>カイ</t>
    </rPh>
    <rPh sb="30" eb="31">
      <t>チュウ</t>
    </rPh>
    <rPh sb="37" eb="39">
      <t>シュウリョウ</t>
    </rPh>
    <phoneticPr fontId="5"/>
  </si>
  <si>
    <t>院内がん
登録業務の
経験年数
（年）</t>
    <rPh sb="0" eb="2">
      <t>インナイ</t>
    </rPh>
    <rPh sb="5" eb="7">
      <t>トウロク</t>
    </rPh>
    <rPh sb="7" eb="9">
      <t>ギョウム</t>
    </rPh>
    <rPh sb="11" eb="13">
      <t>ケイケン</t>
    </rPh>
    <rPh sb="13" eb="15">
      <t>ネンスウ</t>
    </rPh>
    <rPh sb="17" eb="18">
      <t>ネン</t>
    </rPh>
    <phoneticPr fontId="5"/>
  </si>
  <si>
    <t>診療情報
管理業務の
経験年数
（年）</t>
    <rPh sb="0" eb="2">
      <t>シンリョウ</t>
    </rPh>
    <rPh sb="2" eb="4">
      <t>ジョウホウ</t>
    </rPh>
    <rPh sb="5" eb="7">
      <t>カンリ</t>
    </rPh>
    <rPh sb="7" eb="9">
      <t>ギョウム</t>
    </rPh>
    <rPh sb="11" eb="13">
      <t>ケイケン</t>
    </rPh>
    <rPh sb="13" eb="15">
      <t>ネンスウ</t>
    </rPh>
    <rPh sb="17" eb="18">
      <t>ネン</t>
    </rPh>
    <phoneticPr fontId="5"/>
  </si>
  <si>
    <t>資　　格</t>
    <rPh sb="0" eb="1">
      <t>シ</t>
    </rPh>
    <rPh sb="3" eb="4">
      <t>カク</t>
    </rPh>
    <phoneticPr fontId="5"/>
  </si>
  <si>
    <t>※院内がん登録業務に携わっているスタッフを記載してください。</t>
    <rPh sb="1" eb="3">
      <t>インナイ</t>
    </rPh>
    <rPh sb="5" eb="7">
      <t>トウロク</t>
    </rPh>
    <rPh sb="7" eb="9">
      <t>ギョウム</t>
    </rPh>
    <rPh sb="10" eb="11">
      <t>タズサ</t>
    </rPh>
    <rPh sb="21" eb="23">
      <t>キサイ</t>
    </rPh>
    <phoneticPr fontId="5"/>
  </si>
  <si>
    <t xml:space="preserve"> </t>
  </si>
  <si>
    <t>院内がん登録部門の体制</t>
    <rPh sb="0" eb="2">
      <t>インナイ</t>
    </rPh>
    <rPh sb="4" eb="6">
      <t>トウロク</t>
    </rPh>
    <rPh sb="6" eb="8">
      <t>ブモン</t>
    </rPh>
    <rPh sb="9" eb="11">
      <t>タイセイ</t>
    </rPh>
    <phoneticPr fontId="5"/>
  </si>
  <si>
    <r>
      <t xml:space="preserve">上記の窓口の説明が掲載されているページの見出しとアドレス
</t>
    </r>
    <r>
      <rPr>
        <sz val="8"/>
        <rFont val="ＭＳ Ｐゴシック"/>
        <family val="3"/>
        <charset val="128"/>
      </rPr>
      <t>※アドレスは、手入力せずにホームページからコピーしてください</t>
    </r>
    <rPh sb="0" eb="2">
      <t>ジョウキ</t>
    </rPh>
    <rPh sb="3" eb="5">
      <t>マドグチ</t>
    </rPh>
    <rPh sb="6" eb="8">
      <t>セツメイ</t>
    </rPh>
    <rPh sb="9" eb="11">
      <t>ケイサイ</t>
    </rPh>
    <rPh sb="20" eb="22">
      <t>ミダ</t>
    </rPh>
    <phoneticPr fontId="5"/>
  </si>
  <si>
    <t>電子メール</t>
    <rPh sb="0" eb="2">
      <t>デンシ</t>
    </rPh>
    <phoneticPr fontId="5"/>
  </si>
  <si>
    <t>窓口</t>
    <rPh sb="0" eb="2">
      <t>マドグチ</t>
    </rPh>
    <phoneticPr fontId="5"/>
  </si>
  <si>
    <t>問い合わせへ対応している方法に○をつけてください。</t>
    <phoneticPr fontId="5"/>
  </si>
  <si>
    <t>【 治験 】の問い合わせ窓口</t>
    <rPh sb="2" eb="4">
      <t>チケン</t>
    </rPh>
    <rPh sb="7" eb="8">
      <t>ト</t>
    </rPh>
    <rPh sb="9" eb="10">
      <t>ア</t>
    </rPh>
    <rPh sb="12" eb="14">
      <t>マドグチ</t>
    </rPh>
    <phoneticPr fontId="5"/>
  </si>
  <si>
    <t>2）</t>
    <phoneticPr fontId="5"/>
  </si>
  <si>
    <t>【 臨床試験（治験を除く） 】の問い合わせ窓口</t>
    <rPh sb="2" eb="4">
      <t>リンショウ</t>
    </rPh>
    <rPh sb="4" eb="6">
      <t>シケン</t>
    </rPh>
    <rPh sb="7" eb="9">
      <t>チケン</t>
    </rPh>
    <rPh sb="10" eb="11">
      <t>ノゾ</t>
    </rPh>
    <rPh sb="16" eb="17">
      <t>ト</t>
    </rPh>
    <rPh sb="18" eb="19">
      <t>ア</t>
    </rPh>
    <rPh sb="21" eb="23">
      <t>マドグチ</t>
    </rPh>
    <phoneticPr fontId="5"/>
  </si>
  <si>
    <t>1）</t>
    <phoneticPr fontId="5"/>
  </si>
  <si>
    <t>臨床試験・治験の実施状況および問い合わせ窓口</t>
    <rPh sb="0" eb="2">
      <t>リンショウ</t>
    </rPh>
    <rPh sb="2" eb="4">
      <t>シケン</t>
    </rPh>
    <rPh sb="5" eb="7">
      <t>チケン</t>
    </rPh>
    <rPh sb="8" eb="10">
      <t>ジッシ</t>
    </rPh>
    <rPh sb="10" eb="12">
      <t>ジョウキョウ</t>
    </rPh>
    <rPh sb="15" eb="16">
      <t>ト</t>
    </rPh>
    <rPh sb="17" eb="18">
      <t>ア</t>
    </rPh>
    <rPh sb="20" eb="22">
      <t>マドグチ</t>
    </rPh>
    <phoneticPr fontId="5"/>
  </si>
  <si>
    <t>最終評価日</t>
    <rPh sb="0" eb="2">
      <t>サイシュウ</t>
    </rPh>
    <rPh sb="2" eb="4">
      <t>ヒョウカ</t>
    </rPh>
    <rPh sb="4" eb="5">
      <t>ビ</t>
    </rPh>
    <phoneticPr fontId="5"/>
  </si>
  <si>
    <t>活用した第三者評価</t>
    <rPh sb="0" eb="2">
      <t>カツヨウ</t>
    </rPh>
    <rPh sb="4" eb="7">
      <t>ダイサンシャ</t>
    </rPh>
    <rPh sb="7" eb="9">
      <t>ヒョウカ</t>
    </rPh>
    <phoneticPr fontId="5"/>
  </si>
  <si>
    <t>修了日</t>
    <rPh sb="0" eb="2">
      <t>シュウリョウ</t>
    </rPh>
    <rPh sb="2" eb="3">
      <t>ビ</t>
    </rPh>
    <phoneticPr fontId="5"/>
  </si>
  <si>
    <t>受講した研修名</t>
    <rPh sb="0" eb="2">
      <t>ジュコウ</t>
    </rPh>
    <rPh sb="4" eb="6">
      <t>ケンシュウ</t>
    </rPh>
    <rPh sb="6" eb="7">
      <t>メイ</t>
    </rPh>
    <phoneticPr fontId="5"/>
  </si>
  <si>
    <t>病院名：</t>
    <rPh sb="0" eb="2">
      <t>ビョウイン</t>
    </rPh>
    <rPh sb="2" eb="3">
      <t>メイ</t>
    </rPh>
    <phoneticPr fontId="0"/>
  </si>
  <si>
    <r>
      <t xml:space="preserve">■電子メール相談の実施 
</t>
    </r>
    <r>
      <rPr>
        <b/>
        <sz val="10"/>
        <rFont val="ＭＳ Ｐゴシック"/>
        <family val="3"/>
        <charset val="128"/>
      </rPr>
      <t>（実施/未実施）</t>
    </r>
    <rPh sb="1" eb="3">
      <t>デンシ</t>
    </rPh>
    <rPh sb="6" eb="8">
      <t>ソウダン</t>
    </rPh>
    <rPh sb="9" eb="11">
      <t>ジッシ</t>
    </rPh>
    <phoneticPr fontId="5"/>
  </si>
  <si>
    <t>部門長</t>
    <rPh sb="0" eb="3">
      <t>ブモンチョウ</t>
    </rPh>
    <phoneticPr fontId="5"/>
  </si>
  <si>
    <t>注1）研修医は除いてください。</t>
    <phoneticPr fontId="5"/>
  </si>
  <si>
    <t>注3）「専従」および「専任」とは、当該医療機関における当該診療従事者が「専従」については「8割以上」、「専任」については「5割以上」、当該業務に従事している者をいいます。</t>
    <phoneticPr fontId="5"/>
  </si>
  <si>
    <t>02.がんの検査</t>
    <rPh sb="6" eb="8">
      <t>ケンサ</t>
    </rPh>
    <phoneticPr fontId="5"/>
  </si>
  <si>
    <t>01.がんの治療</t>
    <rPh sb="6" eb="8">
      <t>チリョウ</t>
    </rPh>
    <phoneticPr fontId="5"/>
  </si>
  <si>
    <t>03.症状・副作用・後遺症</t>
    <rPh sb="3" eb="5">
      <t>ショウジョウ</t>
    </rPh>
    <rPh sb="6" eb="9">
      <t>フクサヨウ</t>
    </rPh>
    <rPh sb="10" eb="13">
      <t>コウイショウ</t>
    </rPh>
    <phoneticPr fontId="5"/>
  </si>
  <si>
    <t>04.セカンドオピニオン（一般）</t>
    <rPh sb="13" eb="15">
      <t>イッパン</t>
    </rPh>
    <phoneticPr fontId="5"/>
  </si>
  <si>
    <t>05.セカンドオピニオン（受け入れ）</t>
    <rPh sb="13" eb="14">
      <t>ウ</t>
    </rPh>
    <rPh sb="15" eb="16">
      <t>イ</t>
    </rPh>
    <phoneticPr fontId="5"/>
  </si>
  <si>
    <t>06.セカンドオピニオン（他へ紹介）</t>
    <rPh sb="13" eb="14">
      <t>ホカ</t>
    </rPh>
    <rPh sb="15" eb="17">
      <t>ショウカイ</t>
    </rPh>
    <phoneticPr fontId="5"/>
  </si>
  <si>
    <t>07.治療実績</t>
    <rPh sb="3" eb="5">
      <t>チリョウ</t>
    </rPh>
    <rPh sb="5" eb="7">
      <t>ジッセキ</t>
    </rPh>
    <phoneticPr fontId="5"/>
  </si>
  <si>
    <t>08.臨床試験・先進医療</t>
    <rPh sb="3" eb="5">
      <t>リンショウ</t>
    </rPh>
    <rPh sb="5" eb="7">
      <t>シケン</t>
    </rPh>
    <rPh sb="8" eb="10">
      <t>センシン</t>
    </rPh>
    <rPh sb="10" eb="12">
      <t>イリョウ</t>
    </rPh>
    <phoneticPr fontId="5"/>
  </si>
  <si>
    <t>09.受診方法</t>
    <rPh sb="3" eb="5">
      <t>ジュシン</t>
    </rPh>
    <rPh sb="5" eb="7">
      <t>ホウホウ</t>
    </rPh>
    <phoneticPr fontId="5"/>
  </si>
  <si>
    <t>10.転院</t>
    <rPh sb="3" eb="5">
      <t>テンイン</t>
    </rPh>
    <phoneticPr fontId="5"/>
  </si>
  <si>
    <t>11.医療機関の紹介</t>
    <rPh sb="3" eb="5">
      <t>イリョウ</t>
    </rPh>
    <rPh sb="5" eb="7">
      <t>キカン</t>
    </rPh>
    <rPh sb="8" eb="10">
      <t>ショウカイ</t>
    </rPh>
    <phoneticPr fontId="5"/>
  </si>
  <si>
    <t>12.がん予防・検診</t>
    <rPh sb="5" eb="7">
      <t>ヨボウ</t>
    </rPh>
    <rPh sb="8" eb="10">
      <t>ケンシン</t>
    </rPh>
    <phoneticPr fontId="5"/>
  </si>
  <si>
    <t>13.在宅医療</t>
    <rPh sb="3" eb="5">
      <t>ザイタク</t>
    </rPh>
    <rPh sb="5" eb="7">
      <t>イリョウ</t>
    </rPh>
    <phoneticPr fontId="5"/>
  </si>
  <si>
    <t>14.ホスピス・緩和ケア</t>
    <rPh sb="8" eb="10">
      <t>カンワ</t>
    </rPh>
    <phoneticPr fontId="5"/>
  </si>
  <si>
    <t>15.食事・服薬・入浴・運動・外出など</t>
    <rPh sb="3" eb="5">
      <t>ショクジ</t>
    </rPh>
    <rPh sb="6" eb="8">
      <t>フクヤク</t>
    </rPh>
    <rPh sb="9" eb="11">
      <t>ニュウヨク</t>
    </rPh>
    <rPh sb="12" eb="14">
      <t>ウンドウ</t>
    </rPh>
    <rPh sb="15" eb="17">
      <t>ガイシュツ</t>
    </rPh>
    <phoneticPr fontId="5"/>
  </si>
  <si>
    <t>16.介護・看護・養育</t>
    <rPh sb="3" eb="5">
      <t>カイゴ</t>
    </rPh>
    <rPh sb="6" eb="8">
      <t>カンゴ</t>
    </rPh>
    <rPh sb="9" eb="11">
      <t>ヨウイク</t>
    </rPh>
    <phoneticPr fontId="5"/>
  </si>
  <si>
    <t>17-1.社会生活（仕事・就労）</t>
    <rPh sb="5" eb="7">
      <t>シャカイ</t>
    </rPh>
    <rPh sb="7" eb="9">
      <t>セイカツ</t>
    </rPh>
    <rPh sb="10" eb="12">
      <t>シゴト</t>
    </rPh>
    <rPh sb="13" eb="15">
      <t>シュウロウ</t>
    </rPh>
    <phoneticPr fontId="5"/>
  </si>
  <si>
    <t>17-2.社会生活（学業）</t>
    <rPh sb="5" eb="7">
      <t>シャカイ</t>
    </rPh>
    <rPh sb="7" eb="9">
      <t>セイカツ</t>
    </rPh>
    <rPh sb="10" eb="12">
      <t>ガクギョウ</t>
    </rPh>
    <phoneticPr fontId="5"/>
  </si>
  <si>
    <t>18.医療費・生活費・社会保障制度</t>
    <rPh sb="3" eb="6">
      <t>イリョウヒ</t>
    </rPh>
    <rPh sb="7" eb="10">
      <t>セイカツヒ</t>
    </rPh>
    <rPh sb="11" eb="13">
      <t>シャカイ</t>
    </rPh>
    <rPh sb="13" eb="15">
      <t>ホショウ</t>
    </rPh>
    <rPh sb="15" eb="17">
      <t>セイド</t>
    </rPh>
    <phoneticPr fontId="5"/>
  </si>
  <si>
    <t>19.補完・代替医療</t>
    <rPh sb="3" eb="5">
      <t>ホカン</t>
    </rPh>
    <rPh sb="6" eb="8">
      <t>ダイタイ</t>
    </rPh>
    <rPh sb="8" eb="10">
      <t>イリョウ</t>
    </rPh>
    <phoneticPr fontId="5"/>
  </si>
  <si>
    <t>20.生きがい・価値観</t>
    <rPh sb="3" eb="4">
      <t>イ</t>
    </rPh>
    <rPh sb="8" eb="11">
      <t>カチカン</t>
    </rPh>
    <phoneticPr fontId="5"/>
  </si>
  <si>
    <t>21.不安・精神的苦痛</t>
    <rPh sb="3" eb="5">
      <t>フアン</t>
    </rPh>
    <rPh sb="6" eb="9">
      <t>セイシンテキ</t>
    </rPh>
    <rPh sb="9" eb="11">
      <t>クツウ</t>
    </rPh>
    <phoneticPr fontId="5"/>
  </si>
  <si>
    <t>22.告知</t>
    <rPh sb="3" eb="5">
      <t>コクチ</t>
    </rPh>
    <phoneticPr fontId="5"/>
  </si>
  <si>
    <t>23.医療者との関係・コミュニケーション</t>
    <rPh sb="3" eb="6">
      <t>イリョウシャ</t>
    </rPh>
    <rPh sb="8" eb="10">
      <t>カンケイ</t>
    </rPh>
    <phoneticPr fontId="5"/>
  </si>
  <si>
    <t>24.患者-家族間の関係・コミュニケーション</t>
    <rPh sb="3" eb="5">
      <t>カンジャ</t>
    </rPh>
    <rPh sb="6" eb="9">
      <t>カゾクカン</t>
    </rPh>
    <rPh sb="10" eb="12">
      <t>カンケイ</t>
    </rPh>
    <phoneticPr fontId="5"/>
  </si>
  <si>
    <t>25.友人・知人・職場との関係・コミュニケーション</t>
    <rPh sb="3" eb="5">
      <t>ユウジン</t>
    </rPh>
    <rPh sb="6" eb="8">
      <t>チジン</t>
    </rPh>
    <rPh sb="9" eb="11">
      <t>ショクバ</t>
    </rPh>
    <rPh sb="13" eb="15">
      <t>カンケイ</t>
    </rPh>
    <phoneticPr fontId="5"/>
  </si>
  <si>
    <t>26.患者会・家族会（ピア情報）</t>
    <rPh sb="3" eb="5">
      <t>カンジャ</t>
    </rPh>
    <rPh sb="5" eb="6">
      <t>カイ</t>
    </rPh>
    <rPh sb="7" eb="10">
      <t>カゾクカイ</t>
    </rPh>
    <rPh sb="13" eb="15">
      <t>ジョウホウ</t>
    </rPh>
    <phoneticPr fontId="5"/>
  </si>
  <si>
    <t>88.不明</t>
    <rPh sb="3" eb="5">
      <t>フメイ</t>
    </rPh>
    <phoneticPr fontId="5"/>
  </si>
  <si>
    <t>99.その他（下段に自由記載してください）</t>
    <rPh sb="5" eb="6">
      <t>タ</t>
    </rPh>
    <rPh sb="7" eb="9">
      <t>カダン</t>
    </rPh>
    <rPh sb="10" eb="12">
      <t>ジユウ</t>
    </rPh>
    <rPh sb="12" eb="14">
      <t>キサイ</t>
    </rPh>
    <phoneticPr fontId="5"/>
  </si>
  <si>
    <t>①夜間（深夜も含む）救急対応の可否</t>
    <rPh sb="1" eb="3">
      <t>ヤカン</t>
    </rPh>
    <rPh sb="4" eb="6">
      <t>シンヤ</t>
    </rPh>
    <rPh sb="7" eb="8">
      <t>フク</t>
    </rPh>
    <rPh sb="10" eb="12">
      <t>キュウキュウ</t>
    </rPh>
    <rPh sb="12" eb="14">
      <t>タイオウ</t>
    </rPh>
    <rPh sb="15" eb="17">
      <t>カヒ</t>
    </rPh>
    <phoneticPr fontId="5"/>
  </si>
  <si>
    <t>②各種委員会の設置状況</t>
    <rPh sb="1" eb="3">
      <t>カクシュ</t>
    </rPh>
    <rPh sb="3" eb="6">
      <t>イインカイ</t>
    </rPh>
    <rPh sb="7" eb="9">
      <t>セッチ</t>
    </rPh>
    <rPh sb="9" eb="11">
      <t>ジョウキョウ</t>
    </rPh>
    <phoneticPr fontId="5"/>
  </si>
  <si>
    <t>他の医療機関等の職員</t>
    <rPh sb="0" eb="1">
      <t>タ</t>
    </rPh>
    <rPh sb="2" eb="4">
      <t>イリョウ</t>
    </rPh>
    <rPh sb="4" eb="6">
      <t>キカン</t>
    </rPh>
    <rPh sb="6" eb="7">
      <t>ナド</t>
    </rPh>
    <rPh sb="8" eb="10">
      <t>ショクイン</t>
    </rPh>
    <phoneticPr fontId="5"/>
  </si>
  <si>
    <t>地域緩和ケア連携体制</t>
    <rPh sb="0" eb="2">
      <t>チイキ</t>
    </rPh>
    <rPh sb="2" eb="4">
      <t>カンワ</t>
    </rPh>
    <rPh sb="6" eb="8">
      <t>レンケイ</t>
    </rPh>
    <rPh sb="8" eb="10">
      <t>タイセイ</t>
    </rPh>
    <phoneticPr fontId="4"/>
  </si>
  <si>
    <t>１以外の患者・家族・地域住民等</t>
    <rPh sb="1" eb="3">
      <t>イガイ</t>
    </rPh>
    <rPh sb="4" eb="6">
      <t>カンジャ</t>
    </rPh>
    <rPh sb="7" eb="9">
      <t>カゾク</t>
    </rPh>
    <rPh sb="10" eb="12">
      <t>チイキ</t>
    </rPh>
    <rPh sb="12" eb="14">
      <t>ジュウミン</t>
    </rPh>
    <rPh sb="14" eb="15">
      <t>トウ</t>
    </rPh>
    <phoneticPr fontId="5"/>
  </si>
  <si>
    <t>患者や家族に対し、必要に応じて、アドバンス・ケア・プランニングを含めた意思決定支援を提供できる体制を整備している。</t>
    <phoneticPr fontId="5"/>
  </si>
  <si>
    <t>緩和ケア病棟を有している。</t>
    <rPh sb="0" eb="2">
      <t>カンワ</t>
    </rPh>
    <rPh sb="4" eb="6">
      <t>ビョウトウ</t>
    </rPh>
    <rPh sb="7" eb="8">
      <t>ユウ</t>
    </rPh>
    <phoneticPr fontId="5"/>
  </si>
  <si>
    <t>緩和ケア病棟に入院した患者の申し込みから入院するまでの平均待機期間</t>
    <rPh sb="0" eb="2">
      <t>カンワ</t>
    </rPh>
    <rPh sb="4" eb="6">
      <t>ビョウトウ</t>
    </rPh>
    <rPh sb="7" eb="9">
      <t>ニュウイン</t>
    </rPh>
    <rPh sb="11" eb="13">
      <t>カンジャ</t>
    </rPh>
    <rPh sb="14" eb="15">
      <t>モウ</t>
    </rPh>
    <rPh sb="16" eb="17">
      <t>コ</t>
    </rPh>
    <rPh sb="20" eb="22">
      <t>ニュウイン</t>
    </rPh>
    <rPh sb="27" eb="29">
      <t>ヘイキン</t>
    </rPh>
    <rPh sb="29" eb="31">
      <t>タイキ</t>
    </rPh>
    <rPh sb="31" eb="33">
      <t>キカン</t>
    </rPh>
    <phoneticPr fontId="5"/>
  </si>
  <si>
    <t>日</t>
    <rPh sb="0" eb="1">
      <t>ヒ</t>
    </rPh>
    <phoneticPr fontId="5"/>
  </si>
  <si>
    <t>【緩和ケアに関する地域連携を推進するために、地域の他施設が開催する多職種連携カンファレンスに参加した年間回数】</t>
    <phoneticPr fontId="5"/>
  </si>
  <si>
    <t>注２）</t>
    <phoneticPr fontId="5"/>
  </si>
  <si>
    <t>患者の退院支援カンファレンス等、患者個人の情報共有のために開催したカンファレンスは含まない。</t>
    <phoneticPr fontId="5"/>
  </si>
  <si>
    <t>注１）</t>
    <phoneticPr fontId="5"/>
  </si>
  <si>
    <t>院内外のがん患者等からの相談に対応するための連携協力体制の状況</t>
    <rPh sb="0" eb="2">
      <t>インナイ</t>
    </rPh>
    <rPh sb="2" eb="3">
      <t>ガイ</t>
    </rPh>
    <rPh sb="6" eb="8">
      <t>カンジャ</t>
    </rPh>
    <rPh sb="8" eb="9">
      <t>ナド</t>
    </rPh>
    <rPh sb="12" eb="14">
      <t>ソウダン</t>
    </rPh>
    <rPh sb="15" eb="17">
      <t>タイオウ</t>
    </rPh>
    <rPh sb="22" eb="24">
      <t>レンケイ</t>
    </rPh>
    <rPh sb="24" eb="26">
      <t>キョウリョク</t>
    </rPh>
    <rPh sb="26" eb="28">
      <t>タイセイ</t>
    </rPh>
    <rPh sb="29" eb="31">
      <t>ジョウキョウ</t>
    </rPh>
    <phoneticPr fontId="5"/>
  </si>
  <si>
    <t>時期・期間：</t>
    <rPh sb="0" eb="2">
      <t>ジキ</t>
    </rPh>
    <rPh sb="3" eb="5">
      <t>キカン</t>
    </rPh>
    <phoneticPr fontId="4"/>
  </si>
  <si>
    <t>精神保健福祉士</t>
  </si>
  <si>
    <t>人数</t>
    <rPh sb="0" eb="2">
      <t>ニンズウ</t>
    </rPh>
    <phoneticPr fontId="5"/>
  </si>
  <si>
    <t>対象者</t>
    <rPh sb="0" eb="3">
      <t>タイショウシャ</t>
    </rPh>
    <phoneticPr fontId="5"/>
  </si>
  <si>
    <t>(3)病床数等</t>
    <phoneticPr fontId="5" type="Hiragana"/>
  </si>
  <si>
    <t>時期・期間：</t>
    <rPh sb="0" eb="2">
      <t>ジキ</t>
    </rPh>
    <rPh sb="3" eb="5">
      <t>キカン</t>
    </rPh>
    <phoneticPr fontId="5"/>
  </si>
  <si>
    <t>研修主催者名</t>
    <rPh sb="0" eb="2">
      <t>ケンシュウ</t>
    </rPh>
    <rPh sb="2" eb="5">
      <t>シュサイシャ</t>
    </rPh>
    <rPh sb="5" eb="6">
      <t>メイ</t>
    </rPh>
    <phoneticPr fontId="5"/>
  </si>
  <si>
    <t>注4)「医療安全管理者の業務指針および養成のための研修プログラム作成指針」（平成19年３月30日付け医政発0330019号厚生労働省医政局長通知及び薬食発第0330009号厚生労働省医薬食品局長通知）に基づく研修を想定しています。</t>
    <rPh sb="0" eb="1">
      <t>チュウ</t>
    </rPh>
    <phoneticPr fontId="5"/>
  </si>
  <si>
    <r>
      <t>医療安全に関する研修の受講状況</t>
    </r>
    <r>
      <rPr>
        <sz val="9"/>
        <color rgb="FFFF0000"/>
        <rFont val="ＭＳ Ｐゴシック"/>
        <family val="3"/>
        <charset val="128"/>
      </rPr>
      <t>（注４）</t>
    </r>
    <rPh sb="0" eb="2">
      <t>イリョウ</t>
    </rPh>
    <rPh sb="2" eb="4">
      <t>アンゼン</t>
    </rPh>
    <rPh sb="5" eb="6">
      <t>カン</t>
    </rPh>
    <rPh sb="8" eb="10">
      <t>ケンシュウ</t>
    </rPh>
    <rPh sb="11" eb="13">
      <t>ジュコウ</t>
    </rPh>
    <rPh sb="13" eb="15">
      <t>ジョウキョウ</t>
    </rPh>
    <rPh sb="16" eb="17">
      <t>チュウ</t>
    </rPh>
    <phoneticPr fontId="5"/>
  </si>
  <si>
    <t>問い合わせ先電話番号</t>
    <phoneticPr fontId="5"/>
  </si>
  <si>
    <t>JCI</t>
    <phoneticPr fontId="5"/>
  </si>
  <si>
    <t>ISO9001</t>
    <phoneticPr fontId="5"/>
  </si>
  <si>
    <t>有効期間
（定められている場合のみ記載）</t>
    <rPh sb="0" eb="2">
      <t>ユウコウ</t>
    </rPh>
    <rPh sb="2" eb="4">
      <t>キカン</t>
    </rPh>
    <rPh sb="6" eb="7">
      <t>サダ</t>
    </rPh>
    <rPh sb="13" eb="15">
      <t>バアイ</t>
    </rPh>
    <rPh sb="17" eb="19">
      <t>キサイ</t>
    </rPh>
    <phoneticPr fontId="5"/>
  </si>
  <si>
    <t>日本医療機能評価機構
病院機能評価</t>
    <rPh sb="0" eb="2">
      <t>ニホン</t>
    </rPh>
    <rPh sb="2" eb="4">
      <t>イリョウ</t>
    </rPh>
    <rPh sb="4" eb="6">
      <t>キノウ</t>
    </rPh>
    <rPh sb="6" eb="8">
      <t>ヒョウカ</t>
    </rPh>
    <rPh sb="8" eb="10">
      <t>キコウ</t>
    </rPh>
    <rPh sb="11" eb="13">
      <t>ビョウイン</t>
    </rPh>
    <rPh sb="13" eb="15">
      <t>キノウ</t>
    </rPh>
    <rPh sb="15" eb="17">
      <t>ヒョウカ</t>
    </rPh>
    <phoneticPr fontId="5"/>
  </si>
  <si>
    <t>電話番号</t>
    <rPh sb="2" eb="4">
      <t>バンゴウ</t>
    </rPh>
    <phoneticPr fontId="5"/>
  </si>
  <si>
    <t>電話番号</t>
    <phoneticPr fontId="5"/>
  </si>
  <si>
    <t>FAX番号</t>
    <phoneticPr fontId="5"/>
  </si>
  <si>
    <r>
      <t>メールアドレス</t>
    </r>
    <r>
      <rPr>
        <sz val="11"/>
        <rFont val="ＭＳ Ｐゴシック"/>
        <family val="3"/>
        <charset val="128"/>
      </rPr>
      <t xml:space="preserve">
</t>
    </r>
    <r>
      <rPr>
        <sz val="10"/>
        <rFont val="ＭＳ Ｐゴシック"/>
        <family val="3"/>
        <charset val="128"/>
      </rPr>
      <t>※個人のメールアドレスは記載しないでください</t>
    </r>
    <rPh sb="9" eb="11">
      <t>コジン</t>
    </rPh>
    <rPh sb="20" eb="22">
      <t>キサイ</t>
    </rPh>
    <phoneticPr fontId="5"/>
  </si>
  <si>
    <t>６．</t>
    <phoneticPr fontId="5"/>
  </si>
  <si>
    <t>胆のう・胆管がん</t>
    <phoneticPr fontId="5"/>
  </si>
  <si>
    <t>一般社団法人　日本生殖心理学会　がん・生殖医療専門心理士</t>
    <phoneticPr fontId="5" type="Hiragana"/>
  </si>
  <si>
    <t>　　　④-1紹介先施設名（複数回答可）</t>
    <phoneticPr fontId="5"/>
  </si>
  <si>
    <t>　④他の自治体のがん・生殖医療ネットワークを通じて、生殖医療を専門とする施設に紹介している</t>
    <phoneticPr fontId="5"/>
  </si>
  <si>
    <t>　　　⑤-1研修会を院内で実施している</t>
    <phoneticPr fontId="5"/>
  </si>
  <si>
    <t>　　　⑤-2学会等の研修会への参加を励行している</t>
    <phoneticPr fontId="5"/>
  </si>
  <si>
    <t>(6)患者数・診療件数の状況</t>
    <rPh sb="7" eb="9">
      <t>シンリョウ</t>
    </rPh>
    <rPh sb="9" eb="11">
      <t>ケンスウ</t>
    </rPh>
    <phoneticPr fontId="5"/>
  </si>
  <si>
    <r>
      <t>主な診療内容・特色</t>
    </r>
    <r>
      <rPr>
        <sz val="11"/>
        <rFont val="ＭＳ Ｐゴシック"/>
        <family val="3"/>
        <charset val="128"/>
      </rPr>
      <t>・アピールポイント</t>
    </r>
    <rPh sb="0" eb="1">
      <t>オモ</t>
    </rPh>
    <rPh sb="2" eb="4">
      <t>シンリョウ</t>
    </rPh>
    <rPh sb="4" eb="6">
      <t>ナイヨウ</t>
    </rPh>
    <rPh sb="7" eb="9">
      <t>トクショク</t>
    </rPh>
    <phoneticPr fontId="5"/>
  </si>
  <si>
    <t>　　　③-1紹介先施設名（複数回答可）</t>
    <phoneticPr fontId="5"/>
  </si>
  <si>
    <t>遺伝性腫瘍に関連した専門外来の問い合わせ窓口</t>
    <rPh sb="0" eb="3">
      <t>イデンセイ</t>
    </rPh>
    <rPh sb="3" eb="5">
      <t>シュヨウ</t>
    </rPh>
    <rPh sb="6" eb="8">
      <t>カンレン</t>
    </rPh>
    <rPh sb="10" eb="12">
      <t>センモン</t>
    </rPh>
    <rPh sb="12" eb="14">
      <t>ガイライ</t>
    </rPh>
    <rPh sb="15" eb="16">
      <t>ト</t>
    </rPh>
    <rPh sb="17" eb="18">
      <t>ア</t>
    </rPh>
    <rPh sb="20" eb="22">
      <t>マドグチ</t>
    </rPh>
    <phoneticPr fontId="5"/>
  </si>
  <si>
    <t>遺伝性腫瘍外来が設定されている （はい/いいえ）</t>
    <rPh sb="0" eb="3">
      <t>イデンセイ</t>
    </rPh>
    <rPh sb="3" eb="5">
      <t>シュヨウ</t>
    </rPh>
    <rPh sb="5" eb="7">
      <t>ガイライ</t>
    </rPh>
    <rPh sb="8" eb="10">
      <t>セッテイ</t>
    </rPh>
    <phoneticPr fontId="5"/>
  </si>
  <si>
    <t>病院名</t>
    <phoneticPr fontId="5"/>
  </si>
  <si>
    <t>本ページは公開する場合があります。</t>
    <rPh sb="0" eb="1">
      <t>ホン</t>
    </rPh>
    <rPh sb="5" eb="7">
      <t>コウカイ</t>
    </rPh>
    <rPh sb="9" eb="11">
      <t>バアイ</t>
    </rPh>
    <phoneticPr fontId="5"/>
  </si>
  <si>
    <t>１．新規・更新・報告の別</t>
    <rPh sb="2" eb="4">
      <t>シンキ</t>
    </rPh>
    <rPh sb="5" eb="7">
      <t>コウシン</t>
    </rPh>
    <rPh sb="8" eb="10">
      <t>ホウコク</t>
    </rPh>
    <phoneticPr fontId="5"/>
  </si>
  <si>
    <t>(1)病院名</t>
    <rPh sb="3" eb="5">
      <t>ビョウイン</t>
    </rPh>
    <rPh sb="5" eb="6">
      <t>メイ</t>
    </rPh>
    <phoneticPr fontId="5"/>
  </si>
  <si>
    <t/>
  </si>
  <si>
    <t>（５）</t>
  </si>
  <si>
    <t>（６）</t>
  </si>
  <si>
    <t>（７）</t>
  </si>
  <si>
    <t>※緩和ケア外来が設定されている場合に限り、「2」以降を記載してください。</t>
    <rPh sb="5" eb="7">
      <t>ガイライ</t>
    </rPh>
    <phoneticPr fontId="5"/>
  </si>
  <si>
    <t>がん診療連携推進病院　認定更新申請書・現況報告書</t>
    <rPh sb="6" eb="8">
      <t>スイシン</t>
    </rPh>
    <rPh sb="11" eb="13">
      <t>ニンテイ</t>
    </rPh>
    <rPh sb="13" eb="15">
      <t>コウシン</t>
    </rPh>
    <rPh sb="15" eb="18">
      <t>シンセイショ</t>
    </rPh>
    <rPh sb="19" eb="21">
      <t>ゲンキョウ</t>
    </rPh>
    <rPh sb="21" eb="24">
      <t>ホウコクショ</t>
    </rPh>
    <phoneticPr fontId="5"/>
  </si>
  <si>
    <t>※認定更新・現況報告の場合記載</t>
    <rPh sb="1" eb="3">
      <t>にんてい</t>
    </rPh>
    <rPh sb="3" eb="5">
      <t>こうしん</t>
    </rPh>
    <rPh sb="6" eb="8">
      <t>げんきょう</t>
    </rPh>
    <rPh sb="8" eb="10">
      <t>ほうこく</t>
    </rPh>
    <rPh sb="11" eb="13">
      <t>ばあい</t>
    </rPh>
    <rPh sb="13" eb="15">
      <t>きさい</t>
    </rPh>
    <phoneticPr fontId="5" type="Hiragana"/>
  </si>
  <si>
    <t>（新規認定／認定更新／現況報告）</t>
    <rPh sb="3" eb="5">
      <t>ニンテイ</t>
    </rPh>
    <rPh sb="6" eb="8">
      <t>ニンテイ</t>
    </rPh>
    <phoneticPr fontId="5"/>
  </si>
  <si>
    <t>年間外来がん患者延べ数※3</t>
    <rPh sb="0" eb="2">
      <t>ネンカン</t>
    </rPh>
    <rPh sb="2" eb="4">
      <t>ガイライ</t>
    </rPh>
    <rPh sb="6" eb="8">
      <t>カンジャ</t>
    </rPh>
    <rPh sb="8" eb="9">
      <t>ノ</t>
    </rPh>
    <rPh sb="10" eb="11">
      <t>カズ</t>
    </rPh>
    <phoneticPr fontId="5"/>
  </si>
  <si>
    <t>年間院内死亡がん患者数</t>
    <rPh sb="0" eb="2">
      <t>ねんかん</t>
    </rPh>
    <rPh sb="2" eb="4">
      <t>いんない</t>
    </rPh>
    <rPh sb="4" eb="6">
      <t>しぼう</t>
    </rPh>
    <rPh sb="8" eb="11">
      <t>かんじゃすう</t>
    </rPh>
    <phoneticPr fontId="5" type="Hiragana"/>
  </si>
  <si>
    <t>所属するがん医療圏</t>
    <rPh sb="0" eb="2">
      <t>ショゾク</t>
    </rPh>
    <rPh sb="6" eb="8">
      <t>イリョウ</t>
    </rPh>
    <rPh sb="8" eb="9">
      <t>ケン</t>
    </rPh>
    <phoneticPr fontId="5"/>
  </si>
  <si>
    <t>所属する２次医療圏</t>
    <rPh sb="0" eb="2">
      <t>ショゾク</t>
    </rPh>
    <rPh sb="5" eb="6">
      <t>ジ</t>
    </rPh>
    <rPh sb="6" eb="8">
      <t>イリョウ</t>
    </rPh>
    <rPh sb="8" eb="9">
      <t>ケン</t>
    </rPh>
    <phoneticPr fontId="5"/>
  </si>
  <si>
    <t>病理組織迅速組織顕微鏡検査</t>
    <phoneticPr fontId="5" type="Hiragana"/>
  </si>
  <si>
    <t>手術等の状況</t>
    <rPh sb="0" eb="2">
      <t>シュジュツ</t>
    </rPh>
    <rPh sb="2" eb="3">
      <t>トウ</t>
    </rPh>
    <rPh sb="4" eb="6">
      <t>ジョウキョウ</t>
    </rPh>
    <phoneticPr fontId="5"/>
  </si>
  <si>
    <t>大腸がん（C18$、C19、C20、D01.0、D01.1、D01.2）の手術件数</t>
    <rPh sb="37" eb="39">
      <t>シュジュツ</t>
    </rPh>
    <rPh sb="39" eb="41">
      <t>ケンスウ</t>
    </rPh>
    <phoneticPr fontId="5"/>
  </si>
  <si>
    <t xml:space="preserve">開腹手術　K7193、K739$、K740$
</t>
    <rPh sb="0" eb="2">
      <t>カイフク</t>
    </rPh>
    <rPh sb="2" eb="4">
      <t>シュジュツ</t>
    </rPh>
    <phoneticPr fontId="5"/>
  </si>
  <si>
    <t xml:space="preserve">腹腔鏡下手術　K719-3、K740-2$
</t>
    <phoneticPr fontId="5"/>
  </si>
  <si>
    <t>内視鏡手術　K721$、K721-4、K739-2、Ｋ739-3</t>
    <rPh sb="0" eb="3">
      <t>ナイシキョウ</t>
    </rPh>
    <rPh sb="3" eb="5">
      <t>シュジュツ</t>
    </rPh>
    <phoneticPr fontId="5"/>
  </si>
  <si>
    <t>肺がん（C34$、D02.2）の手術件数</t>
    <rPh sb="16" eb="18">
      <t>シュジュツ</t>
    </rPh>
    <rPh sb="18" eb="20">
      <t>ケンスウ</t>
    </rPh>
    <phoneticPr fontId="5"/>
  </si>
  <si>
    <t>開胸手術　K511$、K514$、K518$</t>
    <rPh sb="0" eb="1">
      <t>カイ</t>
    </rPh>
    <rPh sb="1" eb="2">
      <t>キョウ</t>
    </rPh>
    <rPh sb="2" eb="4">
      <t>シュジュツ</t>
    </rPh>
    <phoneticPr fontId="5"/>
  </si>
  <si>
    <t>胸腔鏡下手術　K514-2$</t>
    <phoneticPr fontId="5"/>
  </si>
  <si>
    <t>胃がん（C16$、D00.2）の手術件数</t>
    <rPh sb="0" eb="1">
      <t>イ</t>
    </rPh>
    <rPh sb="16" eb="18">
      <t>シュジュツ</t>
    </rPh>
    <rPh sb="18" eb="20">
      <t>ケンスウ</t>
    </rPh>
    <phoneticPr fontId="5"/>
  </si>
  <si>
    <t>開腹手術　K654-2、K6552、K655-42、K6572</t>
    <rPh sb="0" eb="2">
      <t>カイフク</t>
    </rPh>
    <rPh sb="2" eb="4">
      <t>シュジュツ</t>
    </rPh>
    <phoneticPr fontId="5"/>
  </si>
  <si>
    <t>内視鏡手術　粘膜切除術（EMR）K6531</t>
    <rPh sb="0" eb="3">
      <t>ナイシキョウ</t>
    </rPh>
    <rPh sb="3" eb="5">
      <t>シュジュツ</t>
    </rPh>
    <phoneticPr fontId="5"/>
  </si>
  <si>
    <t>内視鏡手術　粘膜下層剥離術（ESD）K6532</t>
    <rPh sb="0" eb="3">
      <t>ナイシキョウ</t>
    </rPh>
    <rPh sb="3" eb="5">
      <t>シュジュツ</t>
    </rPh>
    <phoneticPr fontId="5"/>
  </si>
  <si>
    <t>乳がん（C50$、D05$）の手術件数</t>
    <rPh sb="15" eb="17">
      <t>シュジュツ</t>
    </rPh>
    <rPh sb="17" eb="19">
      <t>ケンスウ</t>
    </rPh>
    <phoneticPr fontId="5"/>
  </si>
  <si>
    <t>手術　K476$</t>
    <rPh sb="0" eb="2">
      <t>シュジュツ</t>
    </rPh>
    <phoneticPr fontId="5"/>
  </si>
  <si>
    <t>乳癌冷凍凝固摘出術　K475-2</t>
    <rPh sb="0" eb="2">
      <t>ニュウガン</t>
    </rPh>
    <rPh sb="2" eb="4">
      <t>レイトウ</t>
    </rPh>
    <rPh sb="4" eb="6">
      <t>ギョウコ</t>
    </rPh>
    <rPh sb="6" eb="8">
      <t>テキシュツ</t>
    </rPh>
    <rPh sb="8" eb="9">
      <t>ジュツ</t>
    </rPh>
    <phoneticPr fontId="5"/>
  </si>
  <si>
    <t>乳腺腫瘍摘出術（生検）　K474$</t>
    <rPh sb="0" eb="2">
      <t>ニュウセン</t>
    </rPh>
    <rPh sb="2" eb="4">
      <t>シュヨウ</t>
    </rPh>
    <rPh sb="4" eb="6">
      <t>テキシュツ</t>
    </rPh>
    <rPh sb="6" eb="7">
      <t>ジュツ</t>
    </rPh>
    <rPh sb="8" eb="9">
      <t>セイ</t>
    </rPh>
    <rPh sb="9" eb="10">
      <t>ケン</t>
    </rPh>
    <phoneticPr fontId="5"/>
  </si>
  <si>
    <t>乳腺腫瘍画像ガイド下吸引術　K474-3$</t>
    <rPh sb="0" eb="2">
      <t>ニュウセン</t>
    </rPh>
    <rPh sb="2" eb="4">
      <t>シュヨウ</t>
    </rPh>
    <rPh sb="4" eb="6">
      <t>ガゾウ</t>
    </rPh>
    <rPh sb="9" eb="10">
      <t>シタ</t>
    </rPh>
    <rPh sb="10" eb="12">
      <t>キュウイン</t>
    </rPh>
    <rPh sb="12" eb="13">
      <t>ジュツ</t>
    </rPh>
    <phoneticPr fontId="5"/>
  </si>
  <si>
    <t>乳房再建術（乳房切除後）　二次的に行うもの　K476-32</t>
    <rPh sb="14" eb="15">
      <t>ツギ</t>
    </rPh>
    <phoneticPr fontId="5"/>
  </si>
  <si>
    <t>前立腺がん（C61）の手術件数</t>
    <rPh sb="0" eb="3">
      <t>ゼンリツセン</t>
    </rPh>
    <rPh sb="11" eb="13">
      <t>シュジュツ</t>
    </rPh>
    <rPh sb="13" eb="15">
      <t>ケンスウ</t>
    </rPh>
    <phoneticPr fontId="5"/>
  </si>
  <si>
    <t xml:space="preserve">開腹手術　K843
</t>
    <rPh sb="0" eb="2">
      <t>カイフク</t>
    </rPh>
    <rPh sb="2" eb="4">
      <t>シュジュツ</t>
    </rPh>
    <phoneticPr fontId="5"/>
  </si>
  <si>
    <t>腹腔鏡下手術　K843-2、K843-3、K843-4</t>
    <phoneticPr fontId="5"/>
  </si>
  <si>
    <t>肝臓がん（C22$、D01.5）の手術件数</t>
    <rPh sb="17" eb="19">
      <t>シュジュツ</t>
    </rPh>
    <rPh sb="19" eb="21">
      <t>ケンスウ</t>
    </rPh>
    <phoneticPr fontId="5"/>
  </si>
  <si>
    <t xml:space="preserve">開腹手術　K695$
</t>
    <rPh sb="0" eb="2">
      <t>カイフク</t>
    </rPh>
    <rPh sb="2" eb="4">
      <t>シュジュツ</t>
    </rPh>
    <phoneticPr fontId="5"/>
  </si>
  <si>
    <t>腹腔鏡下手術　K695-2$</t>
    <rPh sb="0" eb="2">
      <t>フククウ</t>
    </rPh>
    <rPh sb="2" eb="3">
      <t>カガミ</t>
    </rPh>
    <rPh sb="3" eb="4">
      <t>シタ</t>
    </rPh>
    <rPh sb="4" eb="6">
      <t>シュジュツ</t>
    </rPh>
    <phoneticPr fontId="5"/>
  </si>
  <si>
    <t>マイクロ波凝固法　K697-2$　　</t>
    <phoneticPr fontId="5"/>
  </si>
  <si>
    <t>ラジオ波焼灼療法　K697-3$</t>
    <phoneticPr fontId="5"/>
  </si>
  <si>
    <t>胆のうがん（C23）の手術件数</t>
    <rPh sb="0" eb="1">
      <t>タン</t>
    </rPh>
    <rPh sb="11" eb="13">
      <t>シュジュツ</t>
    </rPh>
    <rPh sb="13" eb="15">
      <t>ケンスウ</t>
    </rPh>
    <phoneticPr fontId="5"/>
  </si>
  <si>
    <t>開腹手術　K675$</t>
    <rPh sb="0" eb="2">
      <t>カイフク</t>
    </rPh>
    <rPh sb="2" eb="4">
      <t>シュジュツ</t>
    </rPh>
    <phoneticPr fontId="5"/>
  </si>
  <si>
    <t>腹腔鏡下手術　K675-2</t>
    <phoneticPr fontId="5"/>
  </si>
  <si>
    <t>胆管がん（C240、C241、C248、C249）の手術件数</t>
    <rPh sb="0" eb="2">
      <t>タンカン</t>
    </rPh>
    <rPh sb="26" eb="28">
      <t>シュジュツ</t>
    </rPh>
    <rPh sb="28" eb="30">
      <t>ケンスウ</t>
    </rPh>
    <phoneticPr fontId="5"/>
  </si>
  <si>
    <t>開腹手術　K677、K677-2</t>
    <rPh sb="0" eb="2">
      <t>カイフク</t>
    </rPh>
    <rPh sb="2" eb="4">
      <t>シュジュツ</t>
    </rPh>
    <phoneticPr fontId="5"/>
  </si>
  <si>
    <t>膵臓がん（C250、C251、C252、C253、C254、C257、C258、C259）の手術件数</t>
    <rPh sb="0" eb="2">
      <t>スイゾウ</t>
    </rPh>
    <rPh sb="46" eb="48">
      <t>シュジュツ</t>
    </rPh>
    <rPh sb="48" eb="50">
      <t>ケンスウ</t>
    </rPh>
    <phoneticPr fontId="5"/>
  </si>
  <si>
    <t xml:space="preserve">開腹手術　K700-2、K702$、K703$、K704
</t>
    <rPh sb="0" eb="2">
      <t>カイフク</t>
    </rPh>
    <rPh sb="2" eb="4">
      <t>シュジュツ</t>
    </rPh>
    <phoneticPr fontId="5"/>
  </si>
  <si>
    <t>腹腔鏡下手術　K700-3、K702-2$、K703-2$</t>
    <phoneticPr fontId="5"/>
  </si>
  <si>
    <t>放射線治療の状況</t>
    <rPh sb="0" eb="3">
      <t>ホウシャセン</t>
    </rPh>
    <rPh sb="3" eb="5">
      <t>チリョウ</t>
    </rPh>
    <rPh sb="6" eb="8">
      <t>ジョウキョウ</t>
    </rPh>
    <phoneticPr fontId="5"/>
  </si>
  <si>
    <t>　※以下、放射線治療件数に関する項目は、必ず放射線治療責任医師の確認を取って記入すること。</t>
  </si>
  <si>
    <t>体外照射</t>
  </si>
  <si>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</si>
  <si>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</si>
  <si>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</si>
  <si>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5"/>
  </si>
  <si>
    <t>密封小線源治療</t>
    <rPh sb="0" eb="2">
      <t>ミップウ</t>
    </rPh>
    <rPh sb="2" eb="5">
      <t>ショウセンゲン</t>
    </rPh>
    <rPh sb="5" eb="7">
      <t>チリョウ</t>
    </rPh>
    <phoneticPr fontId="5"/>
  </si>
  <si>
    <t>核医学治療</t>
    <rPh sb="0" eb="1">
      <t>カク</t>
    </rPh>
    <rPh sb="1" eb="3">
      <t>イガク</t>
    </rPh>
    <rPh sb="3" eb="5">
      <t>チリョウ</t>
    </rPh>
    <phoneticPr fontId="5"/>
  </si>
  <si>
    <t>※原発巣に記載してください。</t>
  </si>
  <si>
    <t>肺がん</t>
    <rPh sb="0" eb="1">
      <t>ハイ</t>
    </rPh>
    <phoneticPr fontId="5"/>
  </si>
  <si>
    <t>胆のう・胆管がん</t>
    <phoneticPr fontId="5" type="Hiragana"/>
  </si>
  <si>
    <t>膵臓がん</t>
    <phoneticPr fontId="5" type="Hiragana"/>
  </si>
  <si>
    <t>前立腺がん</t>
    <rPh sb="0" eb="3">
      <t>ゼンリツセン</t>
    </rPh>
    <phoneticPr fontId="5"/>
  </si>
  <si>
    <t>身体症状の緩和を行った症例数</t>
    <rPh sb="0" eb="2">
      <t>シンタイ</t>
    </rPh>
    <rPh sb="2" eb="4">
      <t>ショウジョウ</t>
    </rPh>
    <rPh sb="5" eb="7">
      <t>カンワ</t>
    </rPh>
    <rPh sb="8" eb="9">
      <t>オコナ</t>
    </rPh>
    <rPh sb="11" eb="13">
      <t>ショウレイ</t>
    </rPh>
    <rPh sb="13" eb="14">
      <t>スウ</t>
    </rPh>
    <phoneticPr fontId="5"/>
  </si>
  <si>
    <t>精神症状の緩和を行った症例数</t>
    <rPh sb="0" eb="2">
      <t>セイシン</t>
    </rPh>
    <rPh sb="2" eb="4">
      <t>ショウジョウ</t>
    </rPh>
    <rPh sb="5" eb="7">
      <t>カンワ</t>
    </rPh>
    <rPh sb="8" eb="9">
      <t>オコナ</t>
    </rPh>
    <rPh sb="11" eb="13">
      <t>ショウレイ</t>
    </rPh>
    <rPh sb="13" eb="14">
      <t>スウ</t>
    </rPh>
    <phoneticPr fontId="5"/>
  </si>
  <si>
    <t>社会的苦痛に対する緩和を行った症例数</t>
    <phoneticPr fontId="5"/>
  </si>
  <si>
    <t>院内学級を開催している（院内学級とは、ここでは院内に設置された小・中学特別支援学級、特別支援学校を指す）。</t>
  </si>
  <si>
    <t>小児がん患者と家族が利用できる宿泊施設を院内に整備している。</t>
  </si>
  <si>
    <t>小児がん患者と家族が利用できる宿泊施設を院外に整備している。</t>
  </si>
  <si>
    <t xml:space="preserve">小児がん患者と家族が利用できる院外の最寄宿泊施設院から自施設までの移動時間（該当施設がない場合には０を記入）
</t>
    <rPh sb="38" eb="40">
      <t>がいとう</t>
    </rPh>
    <rPh sb="40" eb="42">
      <t>しせつ</t>
    </rPh>
    <rPh sb="45" eb="47">
      <t>ばあい</t>
    </rPh>
    <rPh sb="51" eb="53">
      <t>きにゅう</t>
    </rPh>
    <phoneticPr fontId="5" type="Hiragana"/>
  </si>
  <si>
    <t>集中治療室を設置している。</t>
  </si>
  <si>
    <t>　　　緩和ケア病棟を有する場合、別紙６に詳細を記載すること。</t>
    <rPh sb="3" eb="5">
      <t>かんわ</t>
    </rPh>
    <rPh sb="7" eb="9">
      <t>びょうとう</t>
    </rPh>
    <rPh sb="10" eb="11">
      <t>ゆう</t>
    </rPh>
    <rPh sb="13" eb="15">
      <t>ばあい</t>
    </rPh>
    <rPh sb="16" eb="18">
      <t>べっし</t>
    </rPh>
    <rPh sb="20" eb="22">
      <t>しょうさい</t>
    </rPh>
    <rPh sb="23" eb="25">
      <t>きさい</t>
    </rPh>
    <phoneticPr fontId="5" type="Hiragana"/>
  </si>
  <si>
    <t>(7)各治療の状況について</t>
    <rPh sb="3" eb="6">
      <t>カクチリョウ</t>
    </rPh>
    <rPh sb="7" eb="9">
      <t>ジョウキョウ</t>
    </rPh>
    <phoneticPr fontId="5"/>
  </si>
  <si>
    <t>現状の説明</t>
    <rPh sb="0" eb="2">
      <t>ゲンジョウ</t>
    </rPh>
    <rPh sb="3" eb="5">
      <t>セツメイ</t>
    </rPh>
    <phoneticPr fontId="5"/>
  </si>
  <si>
    <t>充足見込み時期</t>
    <rPh sb="0" eb="4">
      <t>ジュウソクミコミ</t>
    </rPh>
    <rPh sb="5" eb="7">
      <t>ジキ</t>
    </rPh>
    <phoneticPr fontId="5"/>
  </si>
  <si>
    <t>緩和ケア外来の頻度（〇回／週）</t>
    <rPh sb="0" eb="2">
      <t>カンワ</t>
    </rPh>
    <rPh sb="4" eb="6">
      <t>ガイライ</t>
    </rPh>
    <rPh sb="7" eb="9">
      <t>ヒンド</t>
    </rPh>
    <rPh sb="11" eb="12">
      <t>カイ</t>
    </rPh>
    <rPh sb="13" eb="14">
      <t>シュウ</t>
    </rPh>
    <phoneticPr fontId="5"/>
  </si>
  <si>
    <r>
      <t>以下については、</t>
    </r>
    <r>
      <rPr>
        <u/>
        <sz val="11"/>
        <rFont val="ＭＳ Ｐゴシック"/>
        <family val="3"/>
        <charset val="128"/>
      </rPr>
      <t>自施設でがん診療を受けている患者</t>
    </r>
    <r>
      <rPr>
        <sz val="11"/>
        <rFont val="ＭＳ Ｐゴシック"/>
        <family val="3"/>
        <charset val="128"/>
      </rPr>
      <t>について記載してください。</t>
    </r>
    <rPh sb="0" eb="2">
      <t>イカ</t>
    </rPh>
    <rPh sb="8" eb="9">
      <t>ジ</t>
    </rPh>
    <rPh sb="9" eb="11">
      <t>シセツ</t>
    </rPh>
    <rPh sb="14" eb="16">
      <t>シンリョウ</t>
    </rPh>
    <rPh sb="17" eb="18">
      <t>ウ</t>
    </rPh>
    <rPh sb="22" eb="24">
      <t>カンジャ</t>
    </rPh>
    <rPh sb="28" eb="30">
      <t>キサイ</t>
    </rPh>
    <phoneticPr fontId="5"/>
  </si>
  <si>
    <t>緩和ケア外来患者の年間新規診療患者数</t>
    <rPh sb="0" eb="2">
      <t>カンワ</t>
    </rPh>
    <rPh sb="4" eb="6">
      <t>ガイライ</t>
    </rPh>
    <rPh sb="11" eb="13">
      <t>シンキ</t>
    </rPh>
    <rPh sb="13" eb="15">
      <t>シンリョウ</t>
    </rPh>
    <phoneticPr fontId="5"/>
  </si>
  <si>
    <t>緩和ケア外来患者の年間受診患者のべ数</t>
    <rPh sb="0" eb="2">
      <t>カンワ</t>
    </rPh>
    <rPh sb="4" eb="6">
      <t>ガイライ</t>
    </rPh>
    <rPh sb="6" eb="8">
      <t>カンジャ</t>
    </rPh>
    <rPh sb="9" eb="11">
      <t>ネンカン</t>
    </rPh>
    <rPh sb="11" eb="13">
      <t>ジュシン</t>
    </rPh>
    <rPh sb="13" eb="15">
      <t>カンジャ</t>
    </rPh>
    <rPh sb="17" eb="18">
      <t>スウ</t>
    </rPh>
    <phoneticPr fontId="5"/>
  </si>
  <si>
    <r>
      <t>以下については、</t>
    </r>
    <r>
      <rPr>
        <u/>
        <sz val="11"/>
        <rFont val="ＭＳ Ｐゴシック"/>
        <family val="3"/>
        <charset val="128"/>
      </rPr>
      <t>緩和ケア外来受診まで自施設でがん診療を受けていなかった患者</t>
    </r>
    <r>
      <rPr>
        <sz val="11"/>
        <rFont val="ＭＳ Ｐゴシック"/>
        <family val="3"/>
        <charset val="128"/>
      </rPr>
      <t>について記載してください。</t>
    </r>
    <rPh sb="0" eb="2">
      <t>イカ</t>
    </rPh>
    <rPh sb="8" eb="10">
      <t>カンワ</t>
    </rPh>
    <rPh sb="12" eb="14">
      <t>ガイライ</t>
    </rPh>
    <rPh sb="14" eb="16">
      <t>ジュシン</t>
    </rPh>
    <rPh sb="18" eb="19">
      <t>ジ</t>
    </rPh>
    <rPh sb="19" eb="21">
      <t>シセツ</t>
    </rPh>
    <rPh sb="24" eb="26">
      <t>シンリョウ</t>
    </rPh>
    <rPh sb="27" eb="28">
      <t>ウ</t>
    </rPh>
    <rPh sb="35" eb="37">
      <t>カンジャ</t>
    </rPh>
    <rPh sb="41" eb="43">
      <t>キサイ</t>
    </rPh>
    <phoneticPr fontId="5"/>
  </si>
  <si>
    <t>地域の医療機関からの年間新規紹介患者数</t>
    <phoneticPr fontId="5"/>
  </si>
  <si>
    <t>地域の医療機関からの年間受診患者のべ数</t>
    <rPh sb="12" eb="16">
      <t>ジュシンカンジャ</t>
    </rPh>
    <rPh sb="18" eb="19">
      <t>スウ</t>
    </rPh>
    <phoneticPr fontId="5"/>
  </si>
  <si>
    <t>自施設が主催したもの（※共催を含む）</t>
    <rPh sb="0" eb="3">
      <t>ジシセツ</t>
    </rPh>
    <rPh sb="4" eb="6">
      <t>シュサイ</t>
    </rPh>
    <rPh sb="12" eb="14">
      <t>キョウサイ</t>
    </rPh>
    <rPh sb="15" eb="16">
      <t>フク</t>
    </rPh>
    <phoneticPr fontId="5"/>
  </si>
  <si>
    <t>回</t>
    <rPh sb="0" eb="1">
      <t>カイ</t>
    </rPh>
    <phoneticPr fontId="5"/>
  </si>
  <si>
    <t>地域内の他施設が主催したもの</t>
    <rPh sb="0" eb="3">
      <t>チイキナイ</t>
    </rPh>
    <rPh sb="4" eb="7">
      <t>タシセツ</t>
    </rPh>
    <rPh sb="8" eb="10">
      <t>シュサイ</t>
    </rPh>
    <phoneticPr fontId="5"/>
  </si>
  <si>
    <t>期間：</t>
    <rPh sb="0" eb="2">
      <t>キカン</t>
    </rPh>
    <phoneticPr fontId="5"/>
  </si>
  <si>
    <t>●年間ののべ相談件数</t>
    <rPh sb="1" eb="3">
      <t>ネンカン</t>
    </rPh>
    <rPh sb="6" eb="8">
      <t>ソウダン</t>
    </rPh>
    <rPh sb="8" eb="10">
      <t>ケンスウ</t>
    </rPh>
    <phoneticPr fontId="5"/>
  </si>
  <si>
    <t>１．相談件数（新規相談件数に限る）</t>
    <rPh sb="7" eb="9">
      <t>シンキ</t>
    </rPh>
    <rPh sb="9" eb="11">
      <t>ソウダン</t>
    </rPh>
    <rPh sb="11" eb="13">
      <t>ケンスウ</t>
    </rPh>
    <rPh sb="14" eb="15">
      <t>カギ</t>
    </rPh>
    <phoneticPr fontId="5"/>
  </si>
  <si>
    <t>②相談支援に携わる者のうち、上記以外の研修を受講した人数</t>
    <rPh sb="14" eb="16">
      <t>ジョウキ</t>
    </rPh>
    <rPh sb="16" eb="18">
      <t>イガイ</t>
    </rPh>
    <rPh sb="19" eb="21">
      <t>ケンシュウ</t>
    </rPh>
    <rPh sb="22" eb="24">
      <t>ジュコウ</t>
    </rPh>
    <rPh sb="26" eb="28">
      <t>ニンズウ</t>
    </rPh>
    <phoneticPr fontId="5"/>
  </si>
  <si>
    <t>②の具体例</t>
    <rPh sb="2" eb="4">
      <t>グタイ</t>
    </rPh>
    <rPh sb="4" eb="5">
      <t>レイ</t>
    </rPh>
    <phoneticPr fontId="5"/>
  </si>
  <si>
    <t>専従/専任/その他</t>
    <rPh sb="0" eb="2">
      <t>センジュウ</t>
    </rPh>
    <rPh sb="3" eb="5">
      <t>センニン</t>
    </rPh>
    <rPh sb="8" eb="9">
      <t>タ</t>
    </rPh>
    <phoneticPr fontId="5"/>
  </si>
  <si>
    <t>専従</t>
    <phoneticPr fontId="5"/>
  </si>
  <si>
    <t>専任</t>
    <phoneticPr fontId="5"/>
  </si>
  <si>
    <t>　院内でアピアランスケアに関する相談・支援を行っている部署</t>
    <rPh sb="1" eb="3">
      <t>インナイ</t>
    </rPh>
    <rPh sb="13" eb="14">
      <t>カン</t>
    </rPh>
    <rPh sb="16" eb="18">
      <t>ソウダン</t>
    </rPh>
    <rPh sb="19" eb="21">
      <t>シエン</t>
    </rPh>
    <rPh sb="22" eb="23">
      <t>オコナ</t>
    </rPh>
    <rPh sb="27" eb="29">
      <t>ブショ</t>
    </rPh>
    <phoneticPr fontId="5"/>
  </si>
  <si>
    <t>　相談・支援の件数（がん相談支援センターでの件数は除く）</t>
    <rPh sb="1" eb="3">
      <t>ソウダン</t>
    </rPh>
    <rPh sb="4" eb="6">
      <t>シエン</t>
    </rPh>
    <rPh sb="7" eb="9">
      <t>ケンスウ</t>
    </rPh>
    <rPh sb="12" eb="14">
      <t>ソウダン</t>
    </rPh>
    <rPh sb="14" eb="16">
      <t>シエン</t>
    </rPh>
    <rPh sb="22" eb="24">
      <t>ケンスウ</t>
    </rPh>
    <rPh sb="25" eb="26">
      <t>ノゾ</t>
    </rPh>
    <phoneticPr fontId="5"/>
  </si>
  <si>
    <t>　⑤意思決定支援に関わる人材育成を実施している（「いいえ」の場合は⑤-1、⑤-2は「いいえ」を記入ください。）</t>
    <rPh sb="47" eb="49">
      <t>キニュウ</t>
    </rPh>
    <phoneticPr fontId="5"/>
  </si>
  <si>
    <t>●がん患者の自殺リスクに対する体制</t>
    <rPh sb="3" eb="5">
      <t>カンジャ</t>
    </rPh>
    <rPh sb="6" eb="8">
      <t>ジサツ</t>
    </rPh>
    <rPh sb="12" eb="13">
      <t>タイ</t>
    </rPh>
    <rPh sb="15" eb="17">
      <t>タイセイ</t>
    </rPh>
    <phoneticPr fontId="5"/>
  </si>
  <si>
    <t>　①患者サロンの開催件数</t>
    <rPh sb="2" eb="4">
      <t>カンジャ</t>
    </rPh>
    <rPh sb="8" eb="10">
      <t>カイサイ</t>
    </rPh>
    <rPh sb="10" eb="12">
      <t>ケンスウ</t>
    </rPh>
    <phoneticPr fontId="5"/>
  </si>
  <si>
    <t>　②患者会の開催件数</t>
    <rPh sb="2" eb="4">
      <t>カンジャ</t>
    </rPh>
    <rPh sb="4" eb="5">
      <t>カイ</t>
    </rPh>
    <rPh sb="6" eb="8">
      <t>カイサイ</t>
    </rPh>
    <rPh sb="8" eb="10">
      <t>ケンスウ</t>
    </rPh>
    <phoneticPr fontId="5"/>
  </si>
  <si>
    <t>②-1患者会のうち、オンラインで開催した件数</t>
    <rPh sb="3" eb="5">
      <t>カンジャ</t>
    </rPh>
    <rPh sb="5" eb="6">
      <t>カイ</t>
    </rPh>
    <rPh sb="16" eb="18">
      <t>カイサイ</t>
    </rPh>
    <rPh sb="20" eb="22">
      <t>ケンスウ</t>
    </rPh>
    <phoneticPr fontId="5"/>
  </si>
  <si>
    <t>追加で記載を希望する外来がある場合には、以下に疾患名等の情報を自由に記載してください。</t>
    <rPh sb="0" eb="2">
      <t>ツイカ</t>
    </rPh>
    <rPh sb="3" eb="5">
      <t>キサイ</t>
    </rPh>
    <rPh sb="6" eb="8">
      <t>キボウ</t>
    </rPh>
    <rPh sb="10" eb="12">
      <t>ガイライ</t>
    </rPh>
    <rPh sb="15" eb="17">
      <t>バアイ</t>
    </rPh>
    <rPh sb="20" eb="22">
      <t>イカ</t>
    </rPh>
    <rPh sb="23" eb="25">
      <t>シッカン</t>
    </rPh>
    <rPh sb="25" eb="26">
      <t>メイ</t>
    </rPh>
    <rPh sb="26" eb="27">
      <t>ナド</t>
    </rPh>
    <rPh sb="28" eb="30">
      <t>ジョウホウ</t>
    </rPh>
    <rPh sb="31" eb="33">
      <t>ジユウ</t>
    </rPh>
    <rPh sb="34" eb="36">
      <t>キサイ</t>
    </rPh>
    <phoneticPr fontId="5"/>
  </si>
  <si>
    <t>院内がん登録業務
についての
専従/専任/その他</t>
    <rPh sb="0" eb="2">
      <t>インナイ</t>
    </rPh>
    <rPh sb="4" eb="6">
      <t>トウロク</t>
    </rPh>
    <rPh sb="6" eb="8">
      <t>ギョウム</t>
    </rPh>
    <rPh sb="15" eb="17">
      <t>センジュウ</t>
    </rPh>
    <rPh sb="18" eb="20">
      <t>センニン</t>
    </rPh>
    <rPh sb="23" eb="24">
      <t>タ</t>
    </rPh>
    <phoneticPr fontId="5"/>
  </si>
  <si>
    <t>臨床試験・治験の問い合わせ窓口</t>
    <rPh sb="0" eb="2">
      <t>リンショウ</t>
    </rPh>
    <rPh sb="2" eb="4">
      <t>シケン</t>
    </rPh>
    <rPh sb="5" eb="7">
      <t>チケン</t>
    </rPh>
    <rPh sb="8" eb="9">
      <t>ト</t>
    </rPh>
    <rPh sb="10" eb="11">
      <t>ア</t>
    </rPh>
    <rPh sb="13" eb="15">
      <t>マドグチ</t>
    </rPh>
    <phoneticPr fontId="5"/>
  </si>
  <si>
    <t>①－１　医療安全管理部門が配置されている。</t>
    <rPh sb="4" eb="8">
      <t>イリョウアンゼン</t>
    </rPh>
    <rPh sb="8" eb="12">
      <t>カンリブモン</t>
    </rPh>
    <rPh sb="13" eb="15">
      <t>ハイチ</t>
    </rPh>
    <phoneticPr fontId="5"/>
  </si>
  <si>
    <t>①－２　医療安全管理部門がある場合に、そのメンバーについて記載してください。（①－１が”はい”の場合のみ、①－２に回答してください。）</t>
    <rPh sb="4" eb="6">
      <t>イリョウ</t>
    </rPh>
    <rPh sb="6" eb="8">
      <t>アンゼン</t>
    </rPh>
    <rPh sb="8" eb="10">
      <t>カンリ</t>
    </rPh>
    <rPh sb="10" eb="12">
      <t>ブモン</t>
    </rPh>
    <rPh sb="15" eb="17">
      <t>バアイ</t>
    </rPh>
    <rPh sb="48" eb="50">
      <t>バアイ</t>
    </rPh>
    <rPh sb="57" eb="59">
      <t>カイトウ</t>
    </rPh>
    <phoneticPr fontId="5"/>
  </si>
  <si>
    <t>注2）常勤とは、原則として病院で定めた勤務時間の全てを勤務する者をいう。病院で定めた医師の１週間の勤務時間が、32時間未満の場合は、32時間以上勤務している者を常勤とし、その他は非常勤とする。</t>
    <rPh sb="8" eb="10">
      <t>ゲンソク</t>
    </rPh>
    <rPh sb="13" eb="15">
      <t>ビョウイン</t>
    </rPh>
    <rPh sb="16" eb="17">
      <t>サダ</t>
    </rPh>
    <rPh sb="19" eb="23">
      <t>キンムジカン</t>
    </rPh>
    <rPh sb="24" eb="25">
      <t>スベ</t>
    </rPh>
    <rPh sb="27" eb="29">
      <t>キンム</t>
    </rPh>
    <rPh sb="31" eb="32">
      <t>モノ</t>
    </rPh>
    <rPh sb="36" eb="38">
      <t>ビョウイン</t>
    </rPh>
    <rPh sb="39" eb="40">
      <t>サダ</t>
    </rPh>
    <rPh sb="42" eb="44">
      <t>イシ</t>
    </rPh>
    <rPh sb="46" eb="48">
      <t>シュウカン</t>
    </rPh>
    <rPh sb="49" eb="53">
      <t>キンムジカン</t>
    </rPh>
    <rPh sb="57" eb="59">
      <t>ジカン</t>
    </rPh>
    <rPh sb="59" eb="61">
      <t>ミマン</t>
    </rPh>
    <rPh sb="62" eb="64">
      <t>バアイ</t>
    </rPh>
    <rPh sb="68" eb="70">
      <t>ジカン</t>
    </rPh>
    <rPh sb="70" eb="72">
      <t>イジョウ</t>
    </rPh>
    <rPh sb="72" eb="74">
      <t>キンム</t>
    </rPh>
    <rPh sb="78" eb="79">
      <t>モノ</t>
    </rPh>
    <rPh sb="80" eb="82">
      <t>ジョウキン</t>
    </rPh>
    <rPh sb="87" eb="88">
      <t>タ</t>
    </rPh>
    <rPh sb="89" eb="92">
      <t>ヒジョウキン</t>
    </rPh>
    <phoneticPr fontId="5"/>
  </si>
  <si>
    <t>(4)職員数</t>
    <phoneticPr fontId="5"/>
  </si>
  <si>
    <t>令和○年○月○○日</t>
    <rPh sb="0" eb="2">
      <t>レイワ</t>
    </rPh>
    <rPh sb="3" eb="4">
      <t>ネン</t>
    </rPh>
    <rPh sb="4" eb="5">
      <t>ヘイネン</t>
    </rPh>
    <rPh sb="5" eb="6">
      <t>ガツ</t>
    </rPh>
    <rPh sb="8" eb="9">
      <t>ニチ</t>
    </rPh>
    <phoneticPr fontId="5"/>
  </si>
  <si>
    <t>令和７年９月１日時点について記載</t>
    <rPh sb="0" eb="2">
      <t>れいわ</t>
    </rPh>
    <rPh sb="3" eb="4">
      <t>ねん</t>
    </rPh>
    <phoneticPr fontId="5" type="Hiragana"/>
  </si>
  <si>
    <t>②外来化学療法室</t>
  </si>
  <si>
    <t>未入力あり</t>
    <rPh sb="0" eb="3">
      <t>ミニュウリョク</t>
    </rPh>
    <phoneticPr fontId="5"/>
  </si>
  <si>
    <t>○</t>
    <phoneticPr fontId="5"/>
  </si>
  <si>
    <t>×</t>
    <phoneticPr fontId="5"/>
  </si>
  <si>
    <t>医療機関名</t>
    <rPh sb="0" eb="2">
      <t>イリョウ</t>
    </rPh>
    <rPh sb="2" eb="4">
      <t>キカン</t>
    </rPh>
    <rPh sb="4" eb="5">
      <t>メイ</t>
    </rPh>
    <phoneticPr fontId="5"/>
  </si>
  <si>
    <t>Ⅱ</t>
    <phoneticPr fontId="5"/>
  </si>
  <si>
    <t>Ⅲ</t>
    <phoneticPr fontId="5"/>
  </si>
  <si>
    <t>Ⅳ</t>
    <phoneticPr fontId="5"/>
  </si>
  <si>
    <t>Ⅴ</t>
    <phoneticPr fontId="5"/>
  </si>
  <si>
    <t>Ⅵ</t>
    <phoneticPr fontId="5"/>
  </si>
  <si>
    <t>要件</t>
    <rPh sb="0" eb="2">
      <t>ヨウケン</t>
    </rPh>
    <phoneticPr fontId="5"/>
  </si>
  <si>
    <t>要件区分</t>
    <rPh sb="0" eb="2">
      <t>ヨウケン</t>
    </rPh>
    <rPh sb="2" eb="4">
      <t>クブン</t>
    </rPh>
    <phoneticPr fontId="5"/>
  </si>
  <si>
    <t>備考欄</t>
    <rPh sb="0" eb="2">
      <t>ビコウ</t>
    </rPh>
    <rPh sb="2" eb="3">
      <t>ラン</t>
    </rPh>
    <phoneticPr fontId="5"/>
  </si>
  <si>
    <t>２</t>
    <phoneticPr fontId="5"/>
  </si>
  <si>
    <t>診療体制</t>
    <phoneticPr fontId="5"/>
  </si>
  <si>
    <t>診療機能</t>
  </si>
  <si>
    <t>集学的治療等の提供体制及び標準的治療等の提供</t>
  </si>
  <si>
    <t>ア</t>
  </si>
  <si>
    <t>別紙２に詳細を記載してください。</t>
    <rPh sb="0" eb="2">
      <t>ベッシ</t>
    </rPh>
    <rPh sb="4" eb="6">
      <t>ショウサイ</t>
    </rPh>
    <rPh sb="7" eb="9">
      <t>キサイ</t>
    </rPh>
    <phoneticPr fontId="5"/>
  </si>
  <si>
    <t>我が国に多いがんの中でも症例の集約化により治療成績の向上が期待されるもの等、当該施設において集学的治療等を提供しない場合には、適切な医療に確実につなげることができる体制を構築している。</t>
    <phoneticPr fontId="5"/>
  </si>
  <si>
    <t>別紙３に詳細を記載してください。</t>
    <rPh sb="0" eb="2">
      <t>ベッシ</t>
    </rPh>
    <rPh sb="4" eb="6">
      <t>ショウサイ</t>
    </rPh>
    <rPh sb="7" eb="9">
      <t>キサイ</t>
    </rPh>
    <phoneticPr fontId="5"/>
  </si>
  <si>
    <t>イ</t>
  </si>
  <si>
    <t>医師からの診断結果や病状の説明時及び治療方針の決定時等には、以下の体制を整備している。</t>
  </si>
  <si>
    <t>ⅰ</t>
  </si>
  <si>
    <t>患者とその家族の希望を踏まえ、看護師や公認心理師等が同席している。</t>
  </si>
  <si>
    <t>ⅱ</t>
  </si>
  <si>
    <t>治療プロセス全体に関して、患者とともに考えながら方針を決定している。</t>
  </si>
  <si>
    <t>ⅲ</t>
  </si>
  <si>
    <t>標準治療として複数の診療科が関与する選択肢がある場合に、その知見のある診療科の受診ができる体制を確保している。</t>
    <phoneticPr fontId="5"/>
  </si>
  <si>
    <t>ウ</t>
  </si>
  <si>
    <t>がん患者の病態に応じたより適切ながん医療を提供できるよう、以下のカンファレンスをそれぞれ必要に応じて定期的に開催している。</t>
  </si>
  <si>
    <t>個別もしくは少数の診療科の医師を主体とした日常的なカンファレンス</t>
  </si>
  <si>
    <t>各診療科で日常的に開催している場合は”はい”を選択してください。</t>
    <rPh sb="0" eb="1">
      <t>カク</t>
    </rPh>
    <rPh sb="1" eb="4">
      <t>シンリョウカ</t>
    </rPh>
    <rPh sb="5" eb="7">
      <t>ニチジョウ</t>
    </rPh>
    <rPh sb="7" eb="8">
      <t>テキ</t>
    </rPh>
    <rPh sb="9" eb="11">
      <t>カイサイ</t>
    </rPh>
    <rPh sb="15" eb="17">
      <t>バアイ</t>
    </rPh>
    <rPh sb="23" eb="25">
      <t>センタク</t>
    </rPh>
    <phoneticPr fontId="5"/>
  </si>
  <si>
    <t>個別もしくは少数の診療科の医師に加え、看護師、薬剤師、必要に応じて公認心理師や緩和ケアチームを代表する者等を加えた、症例への対応方針を検討するカンファレンス</t>
  </si>
  <si>
    <t>手術、放射線診断、放射線治療、薬物療法、病理診断及び緩和ケア等に携わる専門的な知識及び技能を有する医師とその他の専門を異にする医師等による、骨転移・原発不明がん・希少がんなどに関して臓器横断的にがん患者の診断及び治療方針等を意見交換・共有・検討・確認等するためのカンファレンス</t>
  </si>
  <si>
    <t>・一ヶ月当たりの開催回数を記載してください。（●回/月）</t>
    <phoneticPr fontId="5"/>
  </si>
  <si>
    <t>ⅳ</t>
  </si>
  <si>
    <t>臨床倫理的、社会的な問題を解決するための、具体的な事例に則した、患者支援の充実や多職種間の連携強化を目的とした院内全体の多職種によるカンファレンス</t>
    <phoneticPr fontId="5"/>
  </si>
  <si>
    <t>・一ヶ月当たりの開催回数を記載してください。（●回/月）
・別紙４に詳細を記載してください。</t>
    <rPh sb="1" eb="4">
      <t>イッカゲツ</t>
    </rPh>
    <rPh sb="4" eb="5">
      <t>ア</t>
    </rPh>
    <rPh sb="8" eb="10">
      <t>カイサイ</t>
    </rPh>
    <rPh sb="10" eb="12">
      <t>カイスウ</t>
    </rPh>
    <rPh sb="13" eb="15">
      <t>キサイ</t>
    </rPh>
    <rPh sb="24" eb="25">
      <t>カイ</t>
    </rPh>
    <rPh sb="26" eb="27">
      <t>ツキ</t>
    </rPh>
    <phoneticPr fontId="5"/>
  </si>
  <si>
    <t>検討した内容について、診療録に記録の上、関係者間で共有している。</t>
    <phoneticPr fontId="5"/>
  </si>
  <si>
    <t>エ</t>
  </si>
  <si>
    <t>院内の緩和ケアチーム、口腔ケアチーム、栄養サポートチーム、感染防止対策チーム等の専門チームへ、医師だけではなく、看護師や薬剤師等他の診療従事者からも介入依頼ができる体制を整備している。</t>
    <rPh sb="0" eb="2">
      <t>インナイ</t>
    </rPh>
    <phoneticPr fontId="5"/>
  </si>
  <si>
    <t>オ</t>
  </si>
  <si>
    <t>保険適用外の免疫療法等について、治験、先進医療、臨床研究法（平成29年法律第16号）で定める特定臨床研究または再生医療等の安全性の確保等に関する法律（平成25年法律第85号）に基づき提供される再生医療等の枠組み以外の形では、実施・推奨していない。</t>
  </si>
  <si>
    <t>保険適用外の免疫療法等について、提供または推奨している場合は、上記のどの枠組みに該当するか明記すること。
（なお、提供または推奨していない場合は、「なし」と記入すること。）</t>
    <rPh sb="16" eb="18">
      <t>テイキョウ</t>
    </rPh>
    <rPh sb="21" eb="23">
      <t>スイショウ</t>
    </rPh>
    <rPh sb="27" eb="29">
      <t>バアイ</t>
    </rPh>
    <rPh sb="31" eb="33">
      <t>ジョウキ</t>
    </rPh>
    <rPh sb="36" eb="38">
      <t>ワクグ</t>
    </rPh>
    <rPh sb="40" eb="42">
      <t>ガイトウ</t>
    </rPh>
    <rPh sb="45" eb="47">
      <t>メイキ</t>
    </rPh>
    <phoneticPr fontId="5"/>
  </si>
  <si>
    <t>手術療法、放射線療法、薬物療法の提供体制の特記事項</t>
    <phoneticPr fontId="5"/>
  </si>
  <si>
    <t>術中迅速病理診断が可能な体制を確保している。（なお、当該体制は遠隔病理診断でも可とする。）</t>
  </si>
  <si>
    <t>術中迅速病理診断を遠隔病理診断で対応依頼することがある。</t>
    <rPh sb="0" eb="2">
      <t>ジュッチュウ</t>
    </rPh>
    <rPh sb="2" eb="4">
      <t>ジンソク</t>
    </rPh>
    <rPh sb="4" eb="6">
      <t>ビョウリ</t>
    </rPh>
    <rPh sb="6" eb="8">
      <t>シンダン</t>
    </rPh>
    <rPh sb="16" eb="18">
      <t>タイオウ</t>
    </rPh>
    <rPh sb="18" eb="20">
      <t>イライ</t>
    </rPh>
    <phoneticPr fontId="5"/>
  </si>
  <si>
    <t>術後管理体制の一環として、手術部位感染に関するサーベイランスを実施している。</t>
  </si>
  <si>
    <t>厚生労働省院内感染対策サーベイランス事業（ＪＡＮＩＳ）へ登録している。</t>
  </si>
  <si>
    <t>自施設で密封小線源治療に必要な放射線治療病室を整備している。</t>
    <rPh sb="0" eb="1">
      <t>ジ</t>
    </rPh>
    <rPh sb="1" eb="3">
      <t>シセツ</t>
    </rPh>
    <rPh sb="4" eb="6">
      <t>ミップウ</t>
    </rPh>
    <rPh sb="6" eb="9">
      <t>ショウセンゲン</t>
    </rPh>
    <rPh sb="9" eb="11">
      <t>チリョウ</t>
    </rPh>
    <rPh sb="12" eb="14">
      <t>ヒツヨウ</t>
    </rPh>
    <rPh sb="15" eb="18">
      <t>ホウシャセン</t>
    </rPh>
    <rPh sb="18" eb="20">
      <t>チリョウ</t>
    </rPh>
    <rPh sb="20" eb="22">
      <t>ビョウシツ</t>
    </rPh>
    <rPh sb="23" eb="25">
      <t>セイビ</t>
    </rPh>
    <phoneticPr fontId="5"/>
  </si>
  <si>
    <t>RI内用療法に必要な放射線治療病室を整備している。</t>
    <rPh sb="10" eb="13">
      <t>ホウシャセン</t>
    </rPh>
    <phoneticPr fontId="5"/>
  </si>
  <si>
    <t>粒子線治療に必要な放射線治療設備を整備している。</t>
    <rPh sb="0" eb="2">
      <t>リュウシ</t>
    </rPh>
    <rPh sb="2" eb="3">
      <t>セン</t>
    </rPh>
    <rPh sb="3" eb="5">
      <t>チリョウ</t>
    </rPh>
    <rPh sb="6" eb="8">
      <t>ヒツヨウ</t>
    </rPh>
    <rPh sb="12" eb="14">
      <t>チリョウ</t>
    </rPh>
    <rPh sb="14" eb="16">
      <t>セツビ</t>
    </rPh>
    <rPh sb="17" eb="19">
      <t>セイビ</t>
    </rPh>
    <phoneticPr fontId="5"/>
  </si>
  <si>
    <t>カ</t>
  </si>
  <si>
    <t>直近で実施した第三者機関による出力線量測定の時期を明記すること。（YYYY/MM、例：202309）</t>
    <rPh sb="0" eb="2">
      <t>チョッキン</t>
    </rPh>
    <rPh sb="3" eb="5">
      <t>ジッシ</t>
    </rPh>
    <rPh sb="7" eb="10">
      <t>ダイサンシャ</t>
    </rPh>
    <rPh sb="10" eb="12">
      <t>キカン</t>
    </rPh>
    <rPh sb="15" eb="17">
      <t>シュツリョク</t>
    </rPh>
    <rPh sb="17" eb="19">
      <t>センリョウ</t>
    </rPh>
    <rPh sb="19" eb="21">
      <t>ソクテイ</t>
    </rPh>
    <rPh sb="22" eb="24">
      <t>ジキ</t>
    </rPh>
    <rPh sb="25" eb="27">
      <t>メイキ</t>
    </rPh>
    <rPh sb="41" eb="42">
      <t>レイ</t>
    </rPh>
    <phoneticPr fontId="5"/>
  </si>
  <si>
    <t>測定機関名を記入すること。</t>
    <rPh sb="0" eb="2">
      <t>ソクテイ</t>
    </rPh>
    <rPh sb="2" eb="4">
      <t>キカン</t>
    </rPh>
    <rPh sb="4" eb="5">
      <t>メイ</t>
    </rPh>
    <rPh sb="6" eb="8">
      <t>キニュウ</t>
    </rPh>
    <phoneticPr fontId="5"/>
  </si>
  <si>
    <t>基準線量の±５％の水準以内である。</t>
    <rPh sb="0" eb="2">
      <t>キジュン</t>
    </rPh>
    <rPh sb="2" eb="4">
      <t>センリョウ</t>
    </rPh>
    <rPh sb="9" eb="11">
      <t>スイジュン</t>
    </rPh>
    <rPh sb="11" eb="13">
      <t>イナイ</t>
    </rPh>
    <phoneticPr fontId="5"/>
  </si>
  <si>
    <t>キ</t>
  </si>
  <si>
    <t>画像下治療（ＩＶＲ）を提供している。</t>
  </si>
  <si>
    <t>ク</t>
  </si>
  <si>
    <t>免疫関連有害事象を含む有害事象に対して、他診療科や他病院と連携する等して対応している。</t>
    <phoneticPr fontId="5"/>
  </si>
  <si>
    <t>ケ</t>
  </si>
  <si>
    <t>薬物療法のレジメンを審査し、組織的に管理する委員会を設置している。</t>
  </si>
  <si>
    <t>緩和ケアの提供体制</t>
  </si>
  <si>
    <t>がん診療に携わる全ての診療従事者により、全てのがん患者に対し入院、外来を問わず日常診療の定期的な確認項目に組み込むなど頻回に苦痛の把握に努め、必要な緩和ケアの提供を行っている。</t>
  </si>
  <si>
    <t>診断や治療方針の変更時には、ライフステージ、就学・就労、経済状況、家族との関係性等、がん患者とその家族にとって重要な問題について、患者の希望を踏まえて配慮や支援ができるよう努めている。</t>
  </si>
  <si>
    <t>ア、イを実施するため、がん診療に携わる全ての診療従事者の対応能力を向上させることが必要であり、これを支援するために組織上明確に位置付けられた緩和ケアチームにより、以下を提供するよう体制を整備している。</t>
    <phoneticPr fontId="5"/>
  </si>
  <si>
    <t>別紙８に詳細を記載してください。</t>
    <rPh sb="0" eb="2">
      <t>ベッシ</t>
    </rPh>
    <rPh sb="4" eb="6">
      <t>ショウサイ</t>
    </rPh>
    <rPh sb="7" eb="9">
      <t>キサイ</t>
    </rPh>
    <phoneticPr fontId="5"/>
  </si>
  <si>
    <t>定期的に病棟ラウンド及びカンファレンスを行い、依頼を受けていないがん患者も含めて苦痛の把握に努めるとともに、適切な症状緩和について協議し、必要に応じて主体的に助言や指導等を行っている。</t>
    <phoneticPr fontId="5"/>
  </si>
  <si>
    <t>（２）の②のウに規定する看護師は、苦痛の把握の支援や専門的緩和ケアの提供に関する調整等、外来・病棟の看護業務を支援・強化する役割を担っている。</t>
    <rPh sb="62" eb="64">
      <t>ヤクワリ</t>
    </rPh>
    <rPh sb="65" eb="66">
      <t>ニナ</t>
    </rPh>
    <phoneticPr fontId="5"/>
  </si>
  <si>
    <t>主治医及び看護師、公認心理師等と協働し、適切な支援を実施している。</t>
    <phoneticPr fontId="5"/>
  </si>
  <si>
    <t>患者が必要な緩和ケアを受けられるよう、緩和ケア外来の設置など外来において専門的な緩和ケアを提供できる体制を整備している。</t>
  </si>
  <si>
    <t>別紙５に詳細を記載してください。</t>
    <rPh sb="0" eb="2">
      <t>ベッシ</t>
    </rPh>
    <rPh sb="4" eb="6">
      <t>ショウサイ</t>
    </rPh>
    <rPh sb="7" eb="9">
      <t>キサイ</t>
    </rPh>
    <phoneticPr fontId="5"/>
  </si>
  <si>
    <t>自施設のがん患者に限らず、他施設でがん診療を受けている、または受けていた患者についても受入れを行っている。</t>
  </si>
  <si>
    <t>緩和ケア外来等への患者紹介について、地域の医療機関に対して広報等を行っている。</t>
  </si>
  <si>
    <t>医療用麻薬等の鎮痛薬の初回使用時や用量の増減時には、医師からの説明とともに薬剤師や看護師等により、外来・病棟を問わず医療用麻薬等を自己管理できるよう指導している。</t>
  </si>
  <si>
    <t>その際には、自記式の服薬記録を整備活用している。</t>
  </si>
  <si>
    <t>院内の診療従事者と緩和ケアチームとの連携を以下により確保している。</t>
    <phoneticPr fontId="5"/>
  </si>
  <si>
    <t>緩和ケアチームへがん患者の診療を依頼する手順等、評価された苦痛に対する対応を明確化し、院内の全ての診療従事者に周知するとともに、患者とその家族に緩和ケアに関する診療方針を提示している。</t>
  </si>
  <si>
    <t>緩和ケアの提供体制について緩和ケアチームへ情報を集約するために、がん治療を行う病棟や外来部門に、緩和ケアチームと各部署をつなぐ役割を担うリンクナースなどを配置している。</t>
    <phoneticPr fontId="5"/>
  </si>
  <si>
    <t>リンクナース：医療施設において、各種専門チームや委員会と病棟看護師等をつなぐ役割を持つ看護師をいう。</t>
    <phoneticPr fontId="5"/>
  </si>
  <si>
    <t>アドバンス・ケア・プランニング：人生の最終段階の医療・ケアについて、本人が家族等や医療・ケアチームと事前に繰り返し話し合うプロセスのこと。</t>
    <phoneticPr fontId="5"/>
  </si>
  <si>
    <t>アからキにより、緩和ケアの提供がなされる旨を、院内の見やすい場所での掲示や入院時の資料配布、ホームページ上の公開等により、がん患者及び家族に対しわかりやすく情報提供を行っている。</t>
  </si>
  <si>
    <t>かかりつけ医等の協力・連携を得て、主治医及び看護師が緩和ケアチームと共に、退院後の居宅における緩和ケアに関する療養上必要な説明及び指導を行っている。</t>
  </si>
  <si>
    <t>コ</t>
  </si>
  <si>
    <t>疼痛緩和のための専門的な治療の提供体制等について、以下の通り確保している。</t>
    <phoneticPr fontId="5"/>
  </si>
  <si>
    <t>別紙７に詳細を記載してください。</t>
    <rPh sb="0" eb="2">
      <t>ベッシ</t>
    </rPh>
    <rPh sb="4" eb="6">
      <t>ショウサイ</t>
    </rPh>
    <rPh sb="7" eb="9">
      <t>キサイ</t>
    </rPh>
    <phoneticPr fontId="5"/>
  </si>
  <si>
    <t>難治性疼痛に対する神経ブロック等について、自施設における麻酔科医等との連携等の対応方針を定めている。</t>
  </si>
  <si>
    <t>自施設で実施が困難なために、外部の医療機関と連携して実施する場合には、その詳細な連携体制を確認している。</t>
  </si>
  <si>
    <t>76行目・77行目のいずれかが”はい”の場合のみ、自動的に”はい”が選択されます。</t>
    <rPh sb="25" eb="27">
      <t>ジドウ</t>
    </rPh>
    <rPh sb="27" eb="28">
      <t>テキ</t>
    </rPh>
    <rPh sb="34" eb="36">
      <t>センタク</t>
    </rPh>
    <phoneticPr fontId="5"/>
  </si>
  <si>
    <t>自施設で実施が可能である。</t>
    <rPh sb="0" eb="1">
      <t>ジ</t>
    </rPh>
    <rPh sb="1" eb="3">
      <t>シセツ</t>
    </rPh>
    <rPh sb="7" eb="9">
      <t>カノウ</t>
    </rPh>
    <phoneticPr fontId="5"/>
  </si>
  <si>
    <t>連携する外部の医療機関に患者を紹介して実施している。</t>
    <rPh sb="0" eb="2">
      <t>レンケイ</t>
    </rPh>
    <rPh sb="4" eb="6">
      <t>ガイブ</t>
    </rPh>
    <rPh sb="7" eb="9">
      <t>イリョウ</t>
    </rPh>
    <rPh sb="9" eb="11">
      <t>キカン</t>
    </rPh>
    <rPh sb="12" eb="14">
      <t>カンジャ</t>
    </rPh>
    <rPh sb="15" eb="17">
      <t>ショウカイ</t>
    </rPh>
    <rPh sb="19" eb="21">
      <t>ジッシ</t>
    </rPh>
    <phoneticPr fontId="5"/>
  </si>
  <si>
    <t>ホームページ等で、神経ブロック等の自施設における実施状況や連携医療機関名等、その実施体制について分かりやすく公表している。</t>
  </si>
  <si>
    <t>緩和的放射線治療を患者に提供できる体制を整備している。</t>
  </si>
  <si>
    <t>自施設の診療従事者に対し、緩和的放射線治療の院内での連携体制について周知していることに加え、連携する医療機関に対し、患者の受入れ等について周知している。</t>
  </si>
  <si>
    <t>ホームページ等で、自施設におけるこれらの実施体制等について分かりやすく公表している。</t>
  </si>
  <si>
    <t>サ</t>
  </si>
  <si>
    <t>全てのがん患者に対して苦痛の把握と適切な対応がなされるよう緩和ケアに係る診療や相談支援、患者からのＰＲＯ（患者報告アウトカム）、医療用麻薬の処方量など、院内の緩和ケアに係る情報を把握し、検討・改善する場を設置している。</t>
    <phoneticPr fontId="5"/>
  </si>
  <si>
    <t>PRO：自覚症状やＱＯＬに関する対応の評価のために行う患者の主観的な報告をまとめた評価のこと。</t>
    <phoneticPr fontId="5"/>
  </si>
  <si>
    <t>それを踏まえて自施設において組織的な改善策を講じる等、緩和ケアの提供体制の改善に努めている。</t>
  </si>
  <si>
    <t>地域連携の推進体制</t>
  </si>
  <si>
    <t>がん患者の紹介、逆紹介に積極的に取り組むとともに、以下の体制を整備している。</t>
  </si>
  <si>
    <t>緩和ケアの提供に関して、当該がん医療圏内の緩和ケア病棟や在宅緩和ケアが提供できる診療所等のマップやリストを作成する等、患者やその家族に対し常に地域の緩和ケア提供体制について情報提供できる体制を整備している。</t>
  </si>
  <si>
    <t>希少がんに関して、専門家による適切な集学的治療が提供されるよう、他の拠点病院等及び地域の医療機関との連携及び情報提供ができる体制を整備している。</t>
  </si>
  <si>
    <t>高齢のがん患者や障害を持つがん患者について、患者や家族の意思決定支援の体制を整え、地域の医療機関との連携等を図り総合的に支援している。</t>
  </si>
  <si>
    <t>介護施設に入居する高齢者ががんと診断された場合に、介護施設等と治療・緩和ケア・看取り等において連携する体制を整備している。</t>
  </si>
  <si>
    <t>地域の医療機関の医師と診断及び治療に関する相互的な連携協力体制・教育体制を整備している。</t>
  </si>
  <si>
    <t>当該がん医療圏内のがん診療に関する情報を集約し、当該がん医療圏内の医療機関やがん患者等に対し、情報提供を行っている。</t>
  </si>
  <si>
    <t>がん患者に対して、周術期の口腔健康管理や、治療中の副作用・合併症対策、口腔リハビリテーションなど、必要に応じて院内又は地域の歯科医師と連携して対応している。</t>
  </si>
  <si>
    <t>地域連携時には、がん疼痛等の症状が十分に緩和された状態での退院に努め、退院後も在宅診療の主治医等の相談に対応するなど、院内での緩和ケアに関する治療が在宅診療でも継続して実施できる体制を整備している。</t>
  </si>
  <si>
    <t>退院支援に当たっては、主治医、緩和ケアチーム等の連携により療養場所等に関する意思決定支援を行うとともに、必要に応じて地域の在宅診療に携わる医師や訪問看護師等と退院前カンファレンスを実施している。</t>
  </si>
  <si>
    <t>当該がん医療圏において、地域の医療機関や在宅療養支援診療所等の医療・介護従事者とがんに関する医療提供体制や社会的支援、緩和ケアについて情報を共有し、役割分担や支援等について検討する場を年１回以上設けている。</t>
    <phoneticPr fontId="5"/>
  </si>
  <si>
    <t>ピア・サポート：患者・経験者やその家族がピア（仲間）として体験を共有し、共に考えることで、患者や家族等を支援すること。</t>
    <phoneticPr fontId="5"/>
  </si>
  <si>
    <t xml:space="preserve">セカンドオピニオンに関する体制 </t>
  </si>
  <si>
    <t>医師からの診断結果や病状の説明時及び治療方針の決定時等において、すべてのがん患者とその家族に対して、他施設でセカンドオピニオンを受けられることについて説明している。</t>
  </si>
  <si>
    <t>説明の際、心理的な障壁を取り除くことができるよう留意している。</t>
    <rPh sb="0" eb="2">
      <t>セツメイ</t>
    </rPh>
    <phoneticPr fontId="5"/>
  </si>
  <si>
    <t>イ　</t>
  </si>
  <si>
    <t>当該施設で対応可能ながんについて、手術療法、放射線療法、薬物療法又は緩和ケアに携わる専門的な知識及び技能を有する医師によりセカンドオピニオンを提示する体制を整備し、患者にわかりやすく公表している。</t>
    <phoneticPr fontId="5"/>
  </si>
  <si>
    <t>ウ　</t>
  </si>
  <si>
    <t>セカンドオピニオンを提示する場合は、必要に応じてオンラインでの相談を受け付けることができる体制を確保している。</t>
  </si>
  <si>
    <t>それぞれの特性に応じた診療等の提供体制</t>
    <phoneticPr fontId="5"/>
  </si>
  <si>
    <t>小児がん患者で長期フォローアップ中の患者については、小児がん拠点病院や連携する医療機関と情報を共有する体制を整備している。</t>
  </si>
  <si>
    <t>各地域のがん・生殖医療ネットワークに加入し、｢小児・ＡＹＡ世代のがん患者等の妊孕性温存療法研究促進事業」へ参画するとともに、対象となりうる患者や家族には必ず治療開始前に情報提供している。</t>
    <phoneticPr fontId="5"/>
  </si>
  <si>
    <t>患者の希望を確認するとともに、がん治療を行う診療科が中心となって、院内または地域の生殖医療に関する診療科とともに、妊孕性温存療法及びがん治療後の生殖補助医療に関する情報提供及び意思決定支援を行う体制を整備している。</t>
    <phoneticPr fontId="5"/>
  </si>
  <si>
    <t>自施設において、がん・生殖医療に関する意思決定支援を行うことができる診療従事者の配置・育成に努めている。</t>
    <phoneticPr fontId="5"/>
  </si>
  <si>
    <t>別紙10に詳細を記載してください。</t>
    <rPh sb="0" eb="2">
      <t>ベッシ</t>
    </rPh>
    <rPh sb="5" eb="7">
      <t>ショウサイ</t>
    </rPh>
    <rPh sb="8" eb="10">
      <t>キサイ</t>
    </rPh>
    <phoneticPr fontId="5"/>
  </si>
  <si>
    <t>就学、就労、妊孕性の温存、アピアランスケア等に関する状況や本人の希望についても確認し、自施設もしくは連携施設のがん相談支援センターで対応できる体制を整備している。</t>
    <phoneticPr fontId="5"/>
  </si>
  <si>
    <t>妊孕性：子どもをつくるために必要な能力のこと。精子や卵子だけではなく、性機能や生殖器、内分泌機能も重要な要素である。
アピアランスケア：医学的・整容的・心理社会的支援を用いて、外見の変化を補完し、外見の変化に起因するがん患者の苦痛を軽減するケアのこと。</t>
    <rPh sb="0" eb="3">
      <t>ニンヨウセイ</t>
    </rPh>
    <phoneticPr fontId="5"/>
  </si>
  <si>
    <t>それらの相談に応じる多職種からなるＡＹＡ世代支援チームを設置している。</t>
    <phoneticPr fontId="5"/>
  </si>
  <si>
    <t>別紙10に詳細を記載してください。</t>
  </si>
  <si>
    <r>
      <t>一般社団法人AYAがんの医療と支援のあり方研究会の開催する「AYA世代がんサポート研修会」を受けた院内の診療従事者の人数
（尚、</t>
    </r>
    <r>
      <rPr>
        <sz val="11"/>
        <color rgb="FFFF0000"/>
        <rFont val="ＭＳ Ｐゴシック"/>
        <family val="3"/>
        <charset val="128"/>
      </rPr>
      <t>AYA世代支援チームに在籍する者に限らない</t>
    </r>
    <r>
      <rPr>
        <sz val="11"/>
        <rFont val="ＭＳ Ｐゴシック"/>
        <family val="3"/>
        <charset val="128"/>
      </rPr>
      <t>）</t>
    </r>
    <rPh sb="0" eb="2">
      <t>イッパン</t>
    </rPh>
    <rPh sb="2" eb="4">
      <t>シャダン</t>
    </rPh>
    <rPh sb="4" eb="6">
      <t>ホウジン</t>
    </rPh>
    <rPh sb="12" eb="14">
      <t>イリョウ</t>
    </rPh>
    <rPh sb="15" eb="17">
      <t>シエン</t>
    </rPh>
    <rPh sb="20" eb="21">
      <t>カタ</t>
    </rPh>
    <rPh sb="21" eb="24">
      <t>ケンキュウカイ</t>
    </rPh>
    <rPh sb="25" eb="27">
      <t>カイサイ</t>
    </rPh>
    <rPh sb="33" eb="35">
      <t>セダイ</t>
    </rPh>
    <rPh sb="41" eb="44">
      <t>ケンシュウカイ</t>
    </rPh>
    <rPh sb="46" eb="47">
      <t>ウ</t>
    </rPh>
    <rPh sb="52" eb="54">
      <t>シンリョウ</t>
    </rPh>
    <rPh sb="54" eb="57">
      <t>ジュウジシャ</t>
    </rPh>
    <rPh sb="58" eb="60">
      <t>ニンズウ</t>
    </rPh>
    <rPh sb="62" eb="63">
      <t>ナオ</t>
    </rPh>
    <rPh sb="67" eb="69">
      <t>セダイ</t>
    </rPh>
    <rPh sb="69" eb="71">
      <t>シエン</t>
    </rPh>
    <rPh sb="75" eb="77">
      <t>ザイセキ</t>
    </rPh>
    <rPh sb="79" eb="80">
      <t>モノ</t>
    </rPh>
    <rPh sb="81" eb="82">
      <t>カギ</t>
    </rPh>
    <phoneticPr fontId="5"/>
  </si>
  <si>
    <t>高齢者のがんに関して、併存症の治療との両立が図れるよう、関係する診療科と連携する体制を確保している。</t>
  </si>
  <si>
    <t>意思決定能力を含む機能評価を行い、各種ガイドラインに沿って、個別の状況を踏まえた対応をしている。</t>
    <phoneticPr fontId="5"/>
  </si>
  <si>
    <t>高齢のがん患者に関して、必要に応じて高齢者総合機能評価を行っている。</t>
    <rPh sb="5" eb="7">
      <t>カンジャ</t>
    </rPh>
    <rPh sb="8" eb="9">
      <t>カン</t>
    </rPh>
    <rPh sb="12" eb="14">
      <t>ヒツヨウ</t>
    </rPh>
    <rPh sb="15" eb="16">
      <t>オウ</t>
    </rPh>
    <rPh sb="18" eb="21">
      <t>コウレイシャ</t>
    </rPh>
    <rPh sb="21" eb="23">
      <t>ソウゴウ</t>
    </rPh>
    <rPh sb="23" eb="25">
      <t>キノウ</t>
    </rPh>
    <rPh sb="25" eb="27">
      <t>ヒョウカ</t>
    </rPh>
    <rPh sb="28" eb="29">
      <t>オコナ</t>
    </rPh>
    <phoneticPr fontId="5"/>
  </si>
  <si>
    <t>別紙10に詳細を記載してください。</t>
    <phoneticPr fontId="5"/>
  </si>
  <si>
    <t>医療機関としてのＢＣＰを策定している。</t>
    <phoneticPr fontId="5"/>
  </si>
  <si>
    <t>診療従事者</t>
  </si>
  <si>
    <r>
      <t>専門的な知識及び技能を有する医師の配置　</t>
    </r>
    <r>
      <rPr>
        <sz val="11"/>
        <color rgb="FFFF0000"/>
        <rFont val="ＭＳ Ｐゴシック"/>
        <family val="3"/>
        <charset val="128"/>
      </rPr>
      <t>※以下、常勤職員の人数を回答する項目において、非常勤職員を常勤換算して常勤職員と合算することは不可です。</t>
    </r>
    <rPh sb="21" eb="23">
      <t>イカ</t>
    </rPh>
    <rPh sb="24" eb="26">
      <t>ジョウキン</t>
    </rPh>
    <rPh sb="26" eb="28">
      <t>ショクイン</t>
    </rPh>
    <rPh sb="29" eb="31">
      <t>ニンズウ</t>
    </rPh>
    <rPh sb="32" eb="34">
      <t>カイトウ</t>
    </rPh>
    <rPh sb="36" eb="38">
      <t>コウモク</t>
    </rPh>
    <rPh sb="43" eb="46">
      <t>ヒジョウキン</t>
    </rPh>
    <rPh sb="46" eb="48">
      <t>ショクイン</t>
    </rPh>
    <rPh sb="49" eb="51">
      <t>ジョウキン</t>
    </rPh>
    <rPh sb="51" eb="53">
      <t>カンサン</t>
    </rPh>
    <rPh sb="55" eb="57">
      <t>ジョウキン</t>
    </rPh>
    <rPh sb="57" eb="59">
      <t>ショクイン</t>
    </rPh>
    <rPh sb="60" eb="62">
      <t>ガッサン</t>
    </rPh>
    <rPh sb="67" eb="69">
      <t>フカ</t>
    </rPh>
    <phoneticPr fontId="5"/>
  </si>
  <si>
    <t>当該施設で対応可能ながんについて専門的な知識及び技能を有する手術療法に携わる常勤の医師の人数</t>
    <rPh sb="44" eb="46">
      <t>ニンズウ</t>
    </rPh>
    <phoneticPr fontId="5"/>
  </si>
  <si>
    <t>常勤：原則として病院で定めた勤務時間の全てを勤務する者をいう。病院で定めた医師の１週間の勤務時間が、32時間未満の場合は、32時間以上勤務している者を常勤とし、その他は非常勤とする。
※一人以上の配置が必要です。</t>
    <rPh sb="0" eb="2">
      <t>ジョウキン</t>
    </rPh>
    <rPh sb="93" eb="95">
      <t>ヒトリ</t>
    </rPh>
    <rPh sb="95" eb="97">
      <t>イジョウ</t>
    </rPh>
    <rPh sb="98" eb="100">
      <t>ハイチ</t>
    </rPh>
    <rPh sb="101" eb="103">
      <t>ヒツヨウ</t>
    </rPh>
    <phoneticPr fontId="5"/>
  </si>
  <si>
    <t>※一人以上の配置が必要です。</t>
  </si>
  <si>
    <t>緩和ケアチームに配置されている、専従の身体症状の緩和に携わる専門的な知識及び技能を有する常勤の医師の人数</t>
    <rPh sb="16" eb="18">
      <t>センジュウ</t>
    </rPh>
    <rPh sb="50" eb="52">
      <t>ニンズウ</t>
    </rPh>
    <phoneticPr fontId="5"/>
  </si>
  <si>
    <t>緩和ケアチームに配置されている、精神症状の緩和に携わる専門的な知識及び技能を有する常勤の医師の人数</t>
    <rPh sb="8" eb="10">
      <t>ハイチ</t>
    </rPh>
    <rPh sb="47" eb="49">
      <t>ニンズウ</t>
    </rPh>
    <phoneticPr fontId="5"/>
  </si>
  <si>
    <t>緩和ケアチームに配置されている、専任の精神症状の緩和に携わる専門的な知識及び技能を有する常勤の医師の人数</t>
    <rPh sb="16" eb="18">
      <t>センニン</t>
    </rPh>
    <phoneticPr fontId="5"/>
  </si>
  <si>
    <t>リハビリテーションに携わる専門的な知識および技能を有する医師の人数</t>
    <phoneticPr fontId="5"/>
  </si>
  <si>
    <t>専門的な知識及び技能を有する医師以外の診療従事者の配置</t>
  </si>
  <si>
    <t>※二人以上の配置が望ましい（＊）。少なくとも一人の配置は必要です。</t>
    <rPh sb="1" eb="2">
      <t>ニ</t>
    </rPh>
    <rPh sb="9" eb="10">
      <t>ノゾ</t>
    </rPh>
    <rPh sb="17" eb="18">
      <t>スク</t>
    </rPh>
    <rPh sb="22" eb="23">
      <t>イチ</t>
    </rPh>
    <rPh sb="28" eb="30">
      <t>ヒツヨウ</t>
    </rPh>
    <phoneticPr fontId="5"/>
  </si>
  <si>
    <t>上記の診療放射線技師のうち、放射線治療に関する専門資格を有する者の人数</t>
    <rPh sb="0" eb="2">
      <t>ジョウキ</t>
    </rPh>
    <rPh sb="3" eb="5">
      <t>シンリョウ</t>
    </rPh>
    <rPh sb="5" eb="8">
      <t>ホウシャセン</t>
    </rPh>
    <rPh sb="31" eb="32">
      <t>モノ</t>
    </rPh>
    <rPh sb="33" eb="35">
      <t>ニンズウ</t>
    </rPh>
    <phoneticPr fontId="5"/>
  </si>
  <si>
    <t>※一人以上の配置が必要です。</t>
    <phoneticPr fontId="5"/>
  </si>
  <si>
    <t>上記の技術者のうち、医学物理学に関する専門資格を有する者の人数</t>
    <rPh sb="0" eb="2">
      <t>ジョウキ</t>
    </rPh>
    <rPh sb="29" eb="30">
      <t>ヒト</t>
    </rPh>
    <rPh sb="30" eb="31">
      <t>カズ</t>
    </rPh>
    <phoneticPr fontId="5"/>
  </si>
  <si>
    <t>上記の看護師のうち、放射線治療に関する専門資格を有する者の人数</t>
    <rPh sb="0" eb="2">
      <t>ジョウキ</t>
    </rPh>
    <rPh sb="3" eb="6">
      <t>カンゴシ</t>
    </rPh>
    <rPh sb="29" eb="31">
      <t>ニンズウ</t>
    </rPh>
    <phoneticPr fontId="5"/>
  </si>
  <si>
    <t>上記の薬剤師のうち、がん薬物療法に関する専門資格を有する者の人数</t>
    <rPh sb="0" eb="2">
      <t>ジョウキ</t>
    </rPh>
    <rPh sb="30" eb="32">
      <t>ニンズウ</t>
    </rPh>
    <phoneticPr fontId="5"/>
  </si>
  <si>
    <t>上記の看護師のうち、がん看護又はがん薬物療法に関する専門資格を有する者の人数</t>
    <rPh sb="0" eb="2">
      <t>ジョウキ</t>
    </rPh>
    <rPh sb="36" eb="38">
      <t>ニンズウ</t>
    </rPh>
    <phoneticPr fontId="5"/>
  </si>
  <si>
    <t>上記の看護師のうち、がん看護又は緩和ケアに関する専門資格を有する者の人数</t>
    <rPh sb="0" eb="2">
      <t>ジョウキ</t>
    </rPh>
    <rPh sb="32" eb="33">
      <t>モノ</t>
    </rPh>
    <rPh sb="34" eb="36">
      <t>ニンズウ</t>
    </rPh>
    <phoneticPr fontId="5"/>
  </si>
  <si>
    <t>緩和ケアチームに配置されている、緩和ケアに携わる専門的な知識及び技能を有する薬剤師の人数　　（他部署との兼任を可とする。）</t>
    <rPh sb="8" eb="10">
      <t>ハイチ</t>
    </rPh>
    <rPh sb="42" eb="44">
      <t>ニンズウ</t>
    </rPh>
    <phoneticPr fontId="5"/>
  </si>
  <si>
    <t>上記の薬剤師のうち、緩和薬物療法に関する専門資格を有する者の人数</t>
    <rPh sb="0" eb="2">
      <t>ジョウキ</t>
    </rPh>
    <rPh sb="30" eb="32">
      <t>ニンズウ</t>
    </rPh>
    <phoneticPr fontId="5"/>
  </si>
  <si>
    <t>緩和ケアチームに配置されている、相談支援に携わる専門的な知識及び技能を有する者の人数　　（他部署との兼任を可とする。）</t>
    <rPh sb="8" eb="10">
      <t>ハイチ</t>
    </rPh>
    <rPh sb="40" eb="42">
      <t>ニンズウ</t>
    </rPh>
    <phoneticPr fontId="5"/>
  </si>
  <si>
    <t>上記エの相談支援に携わる者のうち、社会福祉士である者の人数</t>
    <rPh sb="0" eb="2">
      <t>ジョウキ</t>
    </rPh>
    <rPh sb="25" eb="26">
      <t>モノ</t>
    </rPh>
    <rPh sb="27" eb="29">
      <t>ニンズウ</t>
    </rPh>
    <phoneticPr fontId="5"/>
  </si>
  <si>
    <t>上記エの相談支援に携わる者のうち、精神保健福祉士である者の人数</t>
    <rPh sb="0" eb="2">
      <t>ジョウキ</t>
    </rPh>
    <rPh sb="17" eb="19">
      <t>セイシン</t>
    </rPh>
    <rPh sb="19" eb="21">
      <t>ホケン</t>
    </rPh>
    <rPh sb="21" eb="24">
      <t>フクシシ</t>
    </rPh>
    <rPh sb="27" eb="28">
      <t>モノ</t>
    </rPh>
    <rPh sb="29" eb="31">
      <t>ニンズウ</t>
    </rPh>
    <phoneticPr fontId="5"/>
  </si>
  <si>
    <t>緩和ケアチームに協力する、公認心理師等の医療心理に携わる専門的な知識及び技能を有する者の人数</t>
    <rPh sb="44" eb="46">
      <t>ニンズウ</t>
    </rPh>
    <phoneticPr fontId="5"/>
  </si>
  <si>
    <t>オの医療心理に携わる者のうち、公認心理師である者の人数</t>
    <rPh sb="2" eb="4">
      <t>イリョウ</t>
    </rPh>
    <rPh sb="4" eb="6">
      <t>シンリ</t>
    </rPh>
    <rPh sb="7" eb="8">
      <t>タズサ</t>
    </rPh>
    <rPh sb="10" eb="11">
      <t>モノ</t>
    </rPh>
    <rPh sb="15" eb="17">
      <t>コウニン</t>
    </rPh>
    <rPh sb="17" eb="19">
      <t>シンリ</t>
    </rPh>
    <rPh sb="19" eb="20">
      <t>シ</t>
    </rPh>
    <rPh sb="23" eb="24">
      <t>モノ</t>
    </rPh>
    <rPh sb="25" eb="27">
      <t>ニンズウ</t>
    </rPh>
    <phoneticPr fontId="5"/>
  </si>
  <si>
    <t>上記の診療従事者のうち、細胞診断に関する専門資格を有する者の人数</t>
    <rPh sb="0" eb="2">
      <t>ジョウキ</t>
    </rPh>
    <rPh sb="30" eb="32">
      <t>ニンズウ</t>
    </rPh>
    <phoneticPr fontId="5"/>
  </si>
  <si>
    <t>がんのリハビリテーションに係る業務に携わる専門的な知識および技能を有する理学療法士、作業療法士、言語聴覚士等の人数</t>
    <rPh sb="55" eb="57">
      <t>ニンズウ</t>
    </rPh>
    <phoneticPr fontId="5"/>
  </si>
  <si>
    <t>がんのリハビリテーションに係る業務に携わる専門的な知識および技能を有する理学療法士の人数</t>
    <rPh sb="36" eb="38">
      <t>リガク</t>
    </rPh>
    <rPh sb="38" eb="41">
      <t>リョウホウシ</t>
    </rPh>
    <rPh sb="42" eb="44">
      <t>ニンズウ</t>
    </rPh>
    <phoneticPr fontId="5"/>
  </si>
  <si>
    <t>がんのリハビリテーションに係る業務に携わる専門的な知識および技能を有する作業療法士の人数</t>
    <rPh sb="36" eb="38">
      <t>サギョウ</t>
    </rPh>
    <rPh sb="38" eb="41">
      <t>リョウホウシ</t>
    </rPh>
    <rPh sb="42" eb="44">
      <t>ニンズウ</t>
    </rPh>
    <phoneticPr fontId="5"/>
  </si>
  <si>
    <t>がんのリハビリテーションに係る業務に携わる専門的な知識および技能を有する言語聴覚士の人数</t>
    <rPh sb="36" eb="38">
      <t>ゲンゴ</t>
    </rPh>
    <rPh sb="38" eb="41">
      <t>チョウカクシ</t>
    </rPh>
    <phoneticPr fontId="5"/>
  </si>
  <si>
    <t>その他の環境整備等</t>
    <phoneticPr fontId="5"/>
  </si>
  <si>
    <t>①</t>
  </si>
  <si>
    <t>患者とその家族が利用可能なインターネット環境を整備している。</t>
  </si>
  <si>
    <t>別紙９に詳細を記載してください。</t>
    <rPh sb="4" eb="6">
      <t>ショウサイ</t>
    </rPh>
    <phoneticPr fontId="5"/>
  </si>
  <si>
    <t>②</t>
  </si>
  <si>
    <t>集学的治療等の内容や治療前後の生活における注意点等に関して、冊子や視聴覚教材等を用いてがん患者及びその家族が自主的に確認できる環境を整備している。</t>
    <phoneticPr fontId="5"/>
  </si>
  <si>
    <t>その冊子や視聴覚教材等はオンラインでも確認できる。</t>
    <phoneticPr fontId="5"/>
  </si>
  <si>
    <t>③</t>
  </si>
  <si>
    <t>がん治療に伴う外見の変化について、がん患者及びその家族に対する説明やアピアランスケアに関する情報提供・相談に応じられる体制を整備している。</t>
  </si>
  <si>
    <t>④</t>
  </si>
  <si>
    <t>がん患者の自殺リスクに対し、院内で共通したフローを使用し、対応方法や関係機関との連携について明確にしている。</t>
    <phoneticPr fontId="5"/>
  </si>
  <si>
    <t>別紙14に詳細を記載してください。</t>
    <rPh sb="0" eb="2">
      <t>ベッシ</t>
    </rPh>
    <rPh sb="5" eb="7">
      <t>ショウサイ</t>
    </rPh>
    <rPh sb="8" eb="10">
      <t>キサイ</t>
    </rPh>
    <phoneticPr fontId="5"/>
  </si>
  <si>
    <r>
      <rPr>
        <sz val="11"/>
        <rFont val="ＭＳ Ｐゴシック"/>
        <family val="3"/>
        <charset val="128"/>
      </rPr>
      <t>対応方法や関係機関との連携について、関係職種に情報共有を行う体制を構築している。</t>
    </r>
    <phoneticPr fontId="5"/>
  </si>
  <si>
    <t>自施設に精神科、心療内科等がある。</t>
    <phoneticPr fontId="5"/>
  </si>
  <si>
    <t>自施設でがん患者の自殺リスクに対応できる。</t>
    <rPh sb="0" eb="1">
      <t>ジ</t>
    </rPh>
    <rPh sb="1" eb="3">
      <t>シセツ</t>
    </rPh>
    <rPh sb="6" eb="8">
      <t>カンジャ</t>
    </rPh>
    <rPh sb="9" eb="11">
      <t>ジサツ</t>
    </rPh>
    <rPh sb="15" eb="17">
      <t>タイオウ</t>
    </rPh>
    <phoneticPr fontId="5"/>
  </si>
  <si>
    <t>自施設に精神科、心療内科等がない場合は、地域の医療機関と連携体制を確保している。</t>
    <phoneticPr fontId="5"/>
  </si>
  <si>
    <t>自施設に精神科はあるが、自施設単体で対応できない場合も回答してください。</t>
  </si>
  <si>
    <t>３</t>
    <phoneticPr fontId="5"/>
  </si>
  <si>
    <t>診療実績</t>
    <rPh sb="0" eb="2">
      <t>シンリョウ</t>
    </rPh>
    <rPh sb="2" eb="4">
      <t>ジッセキ</t>
    </rPh>
    <phoneticPr fontId="5"/>
  </si>
  <si>
    <t>①または②を概ね満たしている。</t>
    <phoneticPr fontId="5"/>
  </si>
  <si>
    <r>
      <t>①のア～オもしくは②が基準を</t>
    </r>
    <r>
      <rPr>
        <sz val="11"/>
        <rFont val="ＭＳ Ｐゴシック"/>
        <family val="3"/>
        <charset val="128"/>
      </rPr>
      <t>概ね満たしている場合に、”はい”を記入ください。「①を概ね満たすこと」については、「アからオのそれぞれの９割以上であること」と定義され、「②を概ね満たすこと」については、当該がん医療圏に居住するがん患者のうち、「18％以上の診療実績があること」と定義されている。</t>
    </r>
    <rPh sb="11" eb="13">
      <t>キジュン</t>
    </rPh>
    <rPh sb="14" eb="15">
      <t>オオム</t>
    </rPh>
    <rPh sb="16" eb="17">
      <t>ミ</t>
    </rPh>
    <rPh sb="22" eb="24">
      <t>バアイ</t>
    </rPh>
    <rPh sb="31" eb="33">
      <t>キニュウ</t>
    </rPh>
    <rPh sb="77" eb="79">
      <t>テイギ</t>
    </rPh>
    <phoneticPr fontId="5"/>
  </si>
  <si>
    <t>①の項目を全て満たしている。</t>
    <phoneticPr fontId="5"/>
  </si>
  <si>
    <r>
      <rPr>
        <sz val="11"/>
        <rFont val="ＭＳ Ｐゴシック"/>
        <family val="3"/>
        <charset val="128"/>
      </rPr>
      <t>①の項目を全て満たしているとは、「アからオのそれぞれの要件で定めた数値を100％満たすことである。
※同一がん医療圏に複数の地域拠点病院を指定する場合は必須</t>
    </r>
    <rPh sb="2" eb="4">
      <t>コウモク</t>
    </rPh>
    <rPh sb="5" eb="6">
      <t>スベ</t>
    </rPh>
    <rPh sb="27" eb="29">
      <t>ヨウケン</t>
    </rPh>
    <rPh sb="30" eb="31">
      <t>サダ</t>
    </rPh>
    <rPh sb="33" eb="35">
      <t>スウチ</t>
    </rPh>
    <rPh sb="40" eb="41">
      <t>ミ</t>
    </rPh>
    <phoneticPr fontId="5"/>
  </si>
  <si>
    <r>
      <rPr>
        <sz val="11"/>
        <color rgb="FF000000"/>
        <rFont val="ＭＳ Ｐゴシック"/>
        <family val="3"/>
        <charset val="128"/>
      </rPr>
      <t>以下の</t>
    </r>
    <r>
      <rPr>
        <sz val="11"/>
        <color rgb="FF3333FF"/>
        <rFont val="ＭＳ Ｐゴシック"/>
        <family val="3"/>
        <charset val="128"/>
      </rPr>
      <t>基準</t>
    </r>
    <r>
      <rPr>
        <sz val="11"/>
        <color rgb="FF000000"/>
        <rFont val="ＭＳ Ｐゴシック"/>
        <family val="3"/>
        <charset val="128"/>
      </rPr>
      <t>をそれぞれ満たしている。（期間：令和５年１月１日～12月31日）</t>
    </r>
    <phoneticPr fontId="5"/>
  </si>
  <si>
    <t>計上方法：入院、外来は問わない自施設初回治療分。症例区分20および30の数をいう。</t>
    <phoneticPr fontId="5"/>
  </si>
  <si>
    <t>計上方法：医科診療報酬点数表第２章第 10 部に掲げる悪性腫瘍手術をいう。（病理診断により悪性腫瘍であることが確認された場合に限る。）なお、内視鏡的切除も含む。</t>
    <rPh sb="0" eb="2">
      <t>ケイジョウ</t>
    </rPh>
    <rPh sb="2" eb="4">
      <t>ホウホウ</t>
    </rPh>
    <rPh sb="5" eb="7">
      <t>イカ</t>
    </rPh>
    <rPh sb="7" eb="9">
      <t>シンリョウ</t>
    </rPh>
    <rPh sb="9" eb="11">
      <t>ホウシュウ</t>
    </rPh>
    <phoneticPr fontId="5"/>
  </si>
  <si>
    <t>計上方法：経口、静注または皮下注射による全身投与を対象とする。ただし内分泌療法単独の場合は含めない。なお、患者数については1レジメンあたりを1人として計上する。</t>
    <phoneticPr fontId="5"/>
  </si>
  <si>
    <t>計上方法：患者数については同一入院期間内であれば複数回介入しても1人として計上する。</t>
    <rPh sb="0" eb="2">
      <t>ケイジョウ</t>
    </rPh>
    <rPh sb="2" eb="4">
      <t>ホウホウ</t>
    </rPh>
    <phoneticPr fontId="5"/>
  </si>
  <si>
    <t>当該がん医療圏に居住するがん患者のうち、２割程度について診療実績がある。</t>
    <phoneticPr fontId="5"/>
  </si>
  <si>
    <t>算出方法については、「（参考）診療割合算出法」シートを適宜ご参照ください。</t>
    <rPh sb="0" eb="2">
      <t>サンシュツ</t>
    </rPh>
    <rPh sb="2" eb="4">
      <t>ホウホウ</t>
    </rPh>
    <rPh sb="27" eb="29">
      <t>テキギ</t>
    </rPh>
    <rPh sb="30" eb="32">
      <t>サンショウ</t>
    </rPh>
    <phoneticPr fontId="5"/>
  </si>
  <si>
    <t>①を概ね満たしている。</t>
  </si>
  <si>
    <t>「①を概ね満たすこと」については、「アからオのそれぞれの９割以上であること」と定義されている。</t>
    <rPh sb="39" eb="41">
      <t>テイギ</t>
    </rPh>
    <phoneticPr fontId="5"/>
  </si>
  <si>
    <t>②を概ね満たしている。</t>
  </si>
  <si>
    <t>「②を概ね満たすこと」については、当該がん医療圏に居住するがん患者のうち、「18％以上の診療実績があること」と定義されている。</t>
  </si>
  <si>
    <t>①または②を概ね満たしている。</t>
  </si>
  <si>
    <t>①の項目を全て満たしている。</t>
  </si>
  <si>
    <t>同一がん医療圏内に複数の地域拠点病院が存在する場合は、①の項目を全て満たしている。</t>
    <rPh sb="0" eb="2">
      <t>ドウイツ</t>
    </rPh>
    <rPh sb="4" eb="7">
      <t>イリョウケン</t>
    </rPh>
    <rPh sb="7" eb="8">
      <t>ナイ</t>
    </rPh>
    <rPh sb="9" eb="11">
      <t>フクスウ</t>
    </rPh>
    <rPh sb="12" eb="14">
      <t>チイキ</t>
    </rPh>
    <rPh sb="14" eb="16">
      <t>キョテン</t>
    </rPh>
    <rPh sb="16" eb="18">
      <t>ビョウイン</t>
    </rPh>
    <rPh sb="19" eb="21">
      <t>ソンザイ</t>
    </rPh>
    <rPh sb="23" eb="25">
      <t>バアイ</t>
    </rPh>
    <phoneticPr fontId="5"/>
  </si>
  <si>
    <t>同一がん医療圏内に複数の地域拠点病院が存在しない場合は、①または②を概ね満たしている。</t>
  </si>
  <si>
    <t>４</t>
    <phoneticPr fontId="5"/>
  </si>
  <si>
    <t>人材育成等</t>
    <phoneticPr fontId="5"/>
  </si>
  <si>
    <t>（１）</t>
  </si>
  <si>
    <t>特に、診療の質を高めるために必要な、各種学会が認定する資格等の取得についても積極的に支援している。</t>
  </si>
  <si>
    <t>広告可能な資格を有する者のがん診療への配置状況について積極的に公表している。</t>
    <phoneticPr fontId="5"/>
  </si>
  <si>
    <t>（２）</t>
  </si>
  <si>
    <t>病院長は、自施設においてがん医療に携わる専門的な知識及び技能を有する医師等の専門性及び活動実績等を定期的に評価し、当該医師等がその専門性を十分に発揮できる体制を整備している。</t>
  </si>
  <si>
    <t>（３）</t>
  </si>
  <si>
    <t>自施設の長、および自施設に所属する臨床研修医及び１年以上自施設に所属するがん診療に携わる医師・歯科医師が当該研修を修了する体制を整備している。</t>
    <phoneticPr fontId="5"/>
  </si>
  <si>
    <t>医師・歯科医師と協働し、緩和ケアに従事するその他の診療従事者についても受講を促している。</t>
    <phoneticPr fontId="5"/>
  </si>
  <si>
    <t>研修修了者について、患者とその家族に対してわかりやすく情報提供している。</t>
    <rPh sb="29" eb="31">
      <t>テイキョウ</t>
    </rPh>
    <phoneticPr fontId="5"/>
  </si>
  <si>
    <t>（４）</t>
  </si>
  <si>
    <t>連携する地域の医療施設におけるがん診療に携わる医師に対して、緩和ケアに関する研修の受講勧奨を行っている。</t>
  </si>
  <si>
    <t>（３）のほか、当該がん医療圏において顔の見える関係性を構築し、がん医療の質の向上につながるよう、地域の診療従事者を対象とした研修やカンファレンスを定期的に開催している。</t>
  </si>
  <si>
    <t>自施設の診療従事者等に、がん対策の目的や意義、がん患者やその家族が利用できる制度や関係機関との連携体制、自施設で提供している診療・患者支援の体制について学ぶ機会を年１回以上確保している。</t>
  </si>
  <si>
    <t>自施設のがん診療に携わる全ての診療従事者が受講している。</t>
    <phoneticPr fontId="5"/>
  </si>
  <si>
    <t>院内の看護師を対象として、がん看護に関する総合的な研修を定期的に実施している。</t>
  </si>
  <si>
    <t>他の診療従事者についても、各々の専門に応じた研修を定期的に実施するまたは、他の施設等で実施されている研修に参加させている。</t>
    <phoneticPr fontId="5"/>
  </si>
  <si>
    <t>（８）</t>
  </si>
  <si>
    <t>医科歯科連携による口腔健康管理を推進するために、歯科医師等を対象とするがん患者の口腔健康管理等の研修の実施に協力している。</t>
  </si>
  <si>
    <t>５</t>
    <phoneticPr fontId="5"/>
  </si>
  <si>
    <t>相談支援及び情報の収集提供</t>
    <phoneticPr fontId="5"/>
  </si>
  <si>
    <t>がん相談支援センター</t>
  </si>
  <si>
    <t>相談支援を行う機能を有する部門（がん相談支援センター）を設置し、①から⑧の体制を確保した上で、がん患者や家族等が持つ医療や療養等の課題に関して、病院を挙げて全人的な相談支援を行っている。</t>
    <phoneticPr fontId="5"/>
  </si>
  <si>
    <t>別紙11に詳細を記載してください。</t>
    <rPh sb="0" eb="2">
      <t>ベッシ</t>
    </rPh>
    <rPh sb="5" eb="7">
      <t>ショウサイ</t>
    </rPh>
    <rPh sb="8" eb="10">
      <t>キサイ</t>
    </rPh>
    <phoneticPr fontId="5"/>
  </si>
  <si>
    <t>必要に応じてオンラインでの相談を受け付けるなど、情報通信技術等も活用している。</t>
  </si>
  <si>
    <t>コミュニケーションに配慮が必要な者や、日本語を母国語としていない者等への配慮を適切に実施できる体制を確保している。</t>
    <phoneticPr fontId="5"/>
  </si>
  <si>
    <t>情報取得や意思疎通に配慮が必要な者に対するマニュアルを作成している</t>
    <phoneticPr fontId="5"/>
  </si>
  <si>
    <t>別紙13に詳細を記載してください。</t>
    <rPh sb="0" eb="2">
      <t>ベッシ</t>
    </rPh>
    <rPh sb="5" eb="7">
      <t>ショウサイ</t>
    </rPh>
    <rPh sb="8" eb="10">
      <t>キサイ</t>
    </rPh>
    <phoneticPr fontId="5"/>
  </si>
  <si>
    <t>がん相談支援センター相談員基礎研修（１）～（３）を修了した専従の相談支援に携わる者の人数</t>
    <rPh sb="32" eb="34">
      <t>ソウダン</t>
    </rPh>
    <rPh sb="34" eb="36">
      <t>シエン</t>
    </rPh>
    <rPh sb="37" eb="38">
      <t>タズサ</t>
    </rPh>
    <rPh sb="40" eb="41">
      <t>モノ</t>
    </rPh>
    <rPh sb="42" eb="44">
      <t>ニンズウ</t>
    </rPh>
    <phoneticPr fontId="5"/>
  </si>
  <si>
    <t>がん相談支援センター相談員基礎研修（１）～（３）を修了した専任の相談支援に携わる者の人数</t>
    <rPh sb="29" eb="31">
      <t>センニン</t>
    </rPh>
    <rPh sb="32" eb="34">
      <t>ソウダン</t>
    </rPh>
    <rPh sb="34" eb="36">
      <t>シエン</t>
    </rPh>
    <rPh sb="37" eb="38">
      <t>タズサ</t>
    </rPh>
    <rPh sb="40" eb="41">
      <t>モノ</t>
    </rPh>
    <rPh sb="42" eb="44">
      <t>ニンズウ</t>
    </rPh>
    <phoneticPr fontId="5"/>
  </si>
  <si>
    <t>上記の専従の者は含めないでください。
（専任であり、かつ専従でない者の人数を記載ください。）</t>
    <rPh sb="20" eb="22">
      <t>センニン</t>
    </rPh>
    <rPh sb="28" eb="30">
      <t>センジュウ</t>
    </rPh>
    <rPh sb="33" eb="34">
      <t>モノ</t>
    </rPh>
    <rPh sb="35" eb="37">
      <t>ニンズウ</t>
    </rPh>
    <rPh sb="38" eb="40">
      <t>キサイ</t>
    </rPh>
    <phoneticPr fontId="5"/>
  </si>
  <si>
    <t>当該相談支援に携わる者のうち１名は、社会福祉士である。</t>
    <phoneticPr fontId="5"/>
  </si>
  <si>
    <t>がん相談支援センター相談員基礎研修（１）～（３）を修了した専従もしくは専任の相談支援に携わる者のうち、社会福祉士の人数</t>
    <rPh sb="35" eb="37">
      <t>センニン</t>
    </rPh>
    <rPh sb="57" eb="59">
      <t>ニンズウ</t>
    </rPh>
    <phoneticPr fontId="5"/>
  </si>
  <si>
    <t>一人以上配置されていることが望ましい</t>
    <rPh sb="0" eb="2">
      <t>ヒトリ</t>
    </rPh>
    <rPh sb="2" eb="4">
      <t>イジョウ</t>
    </rPh>
    <rPh sb="4" eb="6">
      <t>ハイチ</t>
    </rPh>
    <rPh sb="14" eb="15">
      <t>ノゾ</t>
    </rPh>
    <phoneticPr fontId="5"/>
  </si>
  <si>
    <t>相談支援に携わる者は、対応の質の向上のために、がん相談支援センター相談員研修等により定期的な知識の更新に努めている。</t>
  </si>
  <si>
    <t>院内及び地域の診療従事者の協力を得て、院内外のがん患者及びその家族並びに地域の住民及び医療機関等からの相談等に対応する体制を整備している。</t>
    <phoneticPr fontId="5"/>
  </si>
  <si>
    <t>別紙12に詳細を記載してください。</t>
    <rPh sb="0" eb="2">
      <t>ベッシ</t>
    </rPh>
    <rPh sb="5" eb="7">
      <t>ショウサイ</t>
    </rPh>
    <rPh sb="8" eb="10">
      <t>キサイ</t>
    </rPh>
    <phoneticPr fontId="5"/>
  </si>
  <si>
    <t>相談支援に関し十分な経験を有するがん患者団体との連携協力体制の構築に積極的に取り組んでいる。</t>
    <phoneticPr fontId="5"/>
  </si>
  <si>
    <t>別紙14に詳細を記載してください。</t>
    <phoneticPr fontId="5"/>
  </si>
  <si>
    <t>がん相談支援センターについて周知するため、以下の体制を整備している。</t>
  </si>
  <si>
    <t>外来初診時から治療開始までを目処に、がん患者及びその家族が必ず一度はがん相談支援センターを訪問（必ずしも具体的な相談を伴わない、場所等の確認も含む）することができる体制を整備している。</t>
    <phoneticPr fontId="5"/>
  </si>
  <si>
    <t>別紙13に具体的な取り組みを記載してください。</t>
    <rPh sb="0" eb="2">
      <t>ベッシ</t>
    </rPh>
    <rPh sb="5" eb="8">
      <t>グタイテキ</t>
    </rPh>
    <rPh sb="9" eb="10">
      <t>ト</t>
    </rPh>
    <rPh sb="11" eb="12">
      <t>ク</t>
    </rPh>
    <rPh sb="14" eb="16">
      <t>キサイ</t>
    </rPh>
    <phoneticPr fontId="5"/>
  </si>
  <si>
    <t>院内の見やすい場所にがん相談支援センターについて分かりやすく掲示している。</t>
  </si>
  <si>
    <t>地域の住民や医療・在宅・介護福祉等の関係機関に対し、がん相談支援センターに関する広報を行っている。</t>
  </si>
  <si>
    <t>自施設に通院していない者からの相談にも対応している。</t>
    <phoneticPr fontId="5"/>
  </si>
  <si>
    <t>がん相談支援センターを初めて訪れた者の数を把握し、認知度の継続的な改善に努めている。</t>
  </si>
  <si>
    <t>⑤</t>
  </si>
  <si>
    <t>がん相談支援センターの業務内容について、相談者からフィードバックを得る体制を整備している。</t>
  </si>
  <si>
    <t>⑥</t>
  </si>
  <si>
    <t>患者からの相談に対し、必要に応じて速やかに院内の診療従事者が対応できるよう、病院長もしくはそれに準じる者が統括するなど、がん相談支援センターと院内の診療従事者が協働する体制を整備している。</t>
  </si>
  <si>
    <t>⑦</t>
  </si>
  <si>
    <t>⑧</t>
  </si>
  <si>
    <t>がん患者及びその家族が心の悩みや体験等を語り合うための患者サロン等の場を設けている。</t>
  </si>
  <si>
    <t>その際には、一定の研修を受けたピア・サポーターを活用する、もしくは十分な経験を持つ患者団体等と連携して実施するよう努めている。</t>
    <phoneticPr fontId="5"/>
  </si>
  <si>
    <t>オンライン環境でも開催できる。</t>
    <phoneticPr fontId="5"/>
  </si>
  <si>
    <t>院内がん登録</t>
  </si>
  <si>
    <t>①　</t>
  </si>
  <si>
    <t>がん登録等の推進に関する法律（平成25年法律第111号）第44条第１項の規定に基づき定められた、院内がん登録の実施に係る指針（平成27年厚生労働省告示第470号）に即して院内がん登録を実施している。</t>
  </si>
  <si>
    <t>②　</t>
  </si>
  <si>
    <t>別紙16に詳細を記載してください。</t>
    <rPh sb="0" eb="2">
      <t>ベッシ</t>
    </rPh>
    <rPh sb="5" eb="7">
      <t>ショウサイ</t>
    </rPh>
    <rPh sb="8" eb="10">
      <t>キサイ</t>
    </rPh>
    <phoneticPr fontId="5"/>
  </si>
  <si>
    <t>③　</t>
  </si>
  <si>
    <t>毎年、最新の登録情報や予後を含めた情報を国立がん研究センターに提供している。</t>
  </si>
  <si>
    <t>④　</t>
  </si>
  <si>
    <t>院内がん登録を活用することにより、都道府県の実施するがん対策等に必要な情報を提供している。</t>
  </si>
  <si>
    <t>情報提供・普及啓発</t>
  </si>
  <si>
    <t>自施設で対応できるがんについて、提供可能な診療内容を病院ホームページ等でわかりやすく広報している。</t>
  </si>
  <si>
    <t>希少がん、小児がん、ＡＹＡ世代のがん患者への治療及び支援（妊孕性温存療法を含む）やがんゲノム医療についても、自施設で提供できる場合や連携して実施する場合はその旨を広報している。</t>
    <phoneticPr fontId="5"/>
  </si>
  <si>
    <t>希少がんへの治療及び支援を自施設もしくは連携する施設への紹介等で提供できる。</t>
    <rPh sb="0" eb="2">
      <t>キショウ</t>
    </rPh>
    <rPh sb="6" eb="8">
      <t>チリョウ</t>
    </rPh>
    <rPh sb="8" eb="9">
      <t>オヨ</t>
    </rPh>
    <rPh sb="10" eb="12">
      <t>シエン</t>
    </rPh>
    <rPh sb="13" eb="14">
      <t>ジ</t>
    </rPh>
    <rPh sb="14" eb="16">
      <t>シセツ</t>
    </rPh>
    <rPh sb="20" eb="22">
      <t>レンケイ</t>
    </rPh>
    <rPh sb="24" eb="26">
      <t>シセツ</t>
    </rPh>
    <rPh sb="28" eb="30">
      <t>ショウカイ</t>
    </rPh>
    <rPh sb="30" eb="31">
      <t>ナド</t>
    </rPh>
    <rPh sb="32" eb="34">
      <t>テイキョウ</t>
    </rPh>
    <phoneticPr fontId="5"/>
  </si>
  <si>
    <t>提供できる治療・支援の内容を広報している。</t>
    <rPh sb="0" eb="2">
      <t>テイキョウ</t>
    </rPh>
    <rPh sb="5" eb="7">
      <t>チリョウ</t>
    </rPh>
    <rPh sb="8" eb="10">
      <t>シエン</t>
    </rPh>
    <rPh sb="11" eb="13">
      <t>ナイヨウ</t>
    </rPh>
    <rPh sb="14" eb="16">
      <t>コウホウ</t>
    </rPh>
    <phoneticPr fontId="5"/>
  </si>
  <si>
    <t>小児がんへの治療及び支援を自施設もしくは連携する施設への紹介等で提供できる。</t>
    <phoneticPr fontId="5"/>
  </si>
  <si>
    <t>AYA世代のがんへの治療及び支援を自施設もしくは連携する施設への紹介等で提供できる。</t>
    <rPh sb="3" eb="5">
      <t>セダイ</t>
    </rPh>
    <phoneticPr fontId="5"/>
  </si>
  <si>
    <t>妊孕性温存療法を自施設もしくは連携する施設への紹介等で提供できる。</t>
    <rPh sb="0" eb="3">
      <t>ニンヨウセイ</t>
    </rPh>
    <rPh sb="3" eb="5">
      <t>オンゾン</t>
    </rPh>
    <rPh sb="5" eb="7">
      <t>リョウホウ</t>
    </rPh>
    <phoneticPr fontId="5"/>
  </si>
  <si>
    <t>がんゲノム医療への治療及び支援を自施設もしくは連携する施設への紹介等で提供できる。</t>
    <rPh sb="5" eb="7">
      <t>イリョウ</t>
    </rPh>
    <phoneticPr fontId="5"/>
  </si>
  <si>
    <t>大規模災害や感染症の流行などにより自院の診療状況に変化が生じた場合には、速やかに情報公開をするよう努めている。</t>
    <phoneticPr fontId="5"/>
  </si>
  <si>
    <t>当該がん医療圏内のがん診療に関する情報について、病院ホームページ等でわかりやすく広報している。</t>
  </si>
  <si>
    <t>特に、我が国に多いがんの中で、自施設で対応しない診療内容についての連携先や集学的治療等が終了した後のフォローアップについて地域で連携する医療機関等の情報提供を行っている。</t>
  </si>
  <si>
    <t>地域を対象として、緩和ケアやがん教育、患者向け・一般向けのガイドラインの活用法等に関する普及啓発に努めている。</t>
    <phoneticPr fontId="5"/>
  </si>
  <si>
    <t>地域を対象として実施した、がんに関するセミナー等の開催回数（総数）</t>
    <rPh sb="8" eb="10">
      <t>ジッシ</t>
    </rPh>
    <phoneticPr fontId="5"/>
  </si>
  <si>
    <t>地域の定義としては少なくとも市民を含むこと。</t>
    <phoneticPr fontId="5"/>
  </si>
  <si>
    <t>参加中の治験についてその対象であるがんの種類及び薬剤名等を広報している。</t>
  </si>
  <si>
    <t>患者に対して治験も含めた医薬品等の臨床研究、先進医療、患者申出療養等に関する適切な情報提供を行うとともに、必要に応じて適切な医療機関に紹介している。</t>
  </si>
  <si>
    <t>別紙17に詳細を記載してください。</t>
    <rPh sb="0" eb="2">
      <t>ベッシ</t>
    </rPh>
    <rPh sb="5" eb="7">
      <t>ショウサイ</t>
    </rPh>
    <rPh sb="8" eb="10">
      <t>キサイ</t>
    </rPh>
    <phoneticPr fontId="5"/>
  </si>
  <si>
    <t>がん教育について、当該がん医療圏における学校や職域より依頼があった際には、外部講師として診療従事者を派遣し、がんに関する正しい知識の普及啓発に努めている。</t>
  </si>
  <si>
    <t>がん教育の実施に当たっては、児童生徒が当事者である場合や、身近にがん患者を持つ場合等があることを踏まえ、対象者へ十分な配慮を行っている。</t>
    <phoneticPr fontId="5"/>
  </si>
  <si>
    <t>６</t>
    <phoneticPr fontId="5"/>
  </si>
  <si>
    <t>臨床研究及び調査研究</t>
    <phoneticPr fontId="5"/>
  </si>
  <si>
    <t>政策的公衆衛生的に必要性の高い調査研究に協力している。</t>
  </si>
  <si>
    <t>これらの研究の協力依頼に対応する窓口の連絡先を国立がん研究センターに登録する。</t>
    <phoneticPr fontId="5"/>
  </si>
  <si>
    <t>治験を含む医薬品等の臨床研究を行う場合は、臨床研究コーディネーター（ＣＲＣ）を配置すること。</t>
    <phoneticPr fontId="5"/>
  </si>
  <si>
    <t>委託も可</t>
    <rPh sb="0" eb="2">
      <t>イタク</t>
    </rPh>
    <rPh sb="3" eb="4">
      <t>カ</t>
    </rPh>
    <phoneticPr fontId="5"/>
  </si>
  <si>
    <t>治験を含む医薬品等の臨床研究を行っている。</t>
  </si>
  <si>
    <t>臨床研究コーディネーターを配置している。</t>
    <rPh sb="0" eb="2">
      <t>リンショウ</t>
    </rPh>
    <rPh sb="2" eb="4">
      <t>ケンキュウ</t>
    </rPh>
    <rPh sb="13" eb="15">
      <t>ハイチ</t>
    </rPh>
    <phoneticPr fontId="5"/>
  </si>
  <si>
    <t>臨床研究コーディネーターとして勤務している者の人数</t>
    <rPh sb="15" eb="17">
      <t>キンム</t>
    </rPh>
    <rPh sb="21" eb="22">
      <t>モノ</t>
    </rPh>
    <rPh sb="23" eb="25">
      <t>ニンズウ</t>
    </rPh>
    <phoneticPr fontId="5"/>
  </si>
  <si>
    <t>治験を除く医薬品等の臨床研究を行う場合は、臨床研究法に則った体制を整備すること。</t>
    <phoneticPr fontId="5"/>
  </si>
  <si>
    <t>治験を除く医薬品等の臨床研究を行っている。</t>
    <phoneticPr fontId="5"/>
  </si>
  <si>
    <t>臨床研究法に則った体制を整備している。</t>
    <phoneticPr fontId="5"/>
  </si>
  <si>
    <t>実施内容の広報等に努めている。</t>
  </si>
  <si>
    <t>医療の質の改善の取組及び安全管理</t>
  </si>
  <si>
    <t>自施設の診療機能や診療実績、地域連携に関する実績や活動状況の他、がん患者の療養生活の質について把握・評価し、課題認識を院内の関係者で共有した上で、組織的な改善策を講じている。</t>
  </si>
  <si>
    <t>その際にはQuality Indicatorを利用するなどして、ＰＤＣＡサイクルが確保できるよう工夫をしている。</t>
  </si>
  <si>
    <t>医療法等に基づく医療安全にかかる適切な体制を確保している。</t>
  </si>
  <si>
    <t>日本医療機能評価機構の審査等の第三者による評価を受けている。</t>
    <phoneticPr fontId="5"/>
  </si>
  <si>
    <t>第三者の名称</t>
    <rPh sb="0" eb="3">
      <t>ダイサンシャ</t>
    </rPh>
    <rPh sb="4" eb="6">
      <t>メイショウ</t>
    </rPh>
    <phoneticPr fontId="5"/>
  </si>
  <si>
    <t>直近で評価を受けたタイミング（YYYY/MM、例：202309）</t>
    <rPh sb="0" eb="2">
      <t>チョッキン</t>
    </rPh>
    <rPh sb="3" eb="5">
      <t>ヒョウカ</t>
    </rPh>
    <rPh sb="6" eb="7">
      <t>ウ</t>
    </rPh>
    <phoneticPr fontId="5"/>
  </si>
  <si>
    <t>令和７年９月１日時点の状況</t>
    <phoneticPr fontId="5"/>
  </si>
  <si>
    <t>要綱の箇所</t>
    <rPh sb="0" eb="2">
      <t>ヨウコウ</t>
    </rPh>
    <rPh sb="3" eb="5">
      <t>カショ</t>
    </rPh>
    <phoneticPr fontId="5"/>
  </si>
  <si>
    <t>第２</t>
    <rPh sb="0" eb="1">
      <t>ダイ</t>
    </rPh>
    <phoneticPr fontId="5"/>
  </si>
  <si>
    <t>認定要件</t>
    <rPh sb="0" eb="4">
      <t>ニンテイヨウケン</t>
    </rPh>
    <phoneticPr fontId="5"/>
  </si>
  <si>
    <t>1</t>
    <phoneticPr fontId="5"/>
  </si>
  <si>
    <t>我が国に多いがん（大腸がん、肺がん、胃がん、乳がん、前立腺がん及び肝・胆・膵のがんをいう。以下同じ。）を中心にその他各医療機関が専門とするがんのうち診療するがんについて、手術、放射線治療及び薬物療法を効果的に組み合わせた集学的治療、リハビリテーション及び緩和ケア（以下「集学的治療等」という。）を提供する体制を有するとともに、各学会の診療ガイドラインに準ずる標準的治療（以下「標準的治療」という。）等がん患者の状態に応じた適切な治療を提供している。</t>
    <phoneticPr fontId="5"/>
  </si>
  <si>
    <t>放射線治療を実施している場合は、強度変調放射線治療を提供している。</t>
    <rPh sb="0" eb="5">
      <t>ホウシャセンチリョウ</t>
    </rPh>
    <phoneticPr fontId="5"/>
  </si>
  <si>
    <t>放射線治療を実施している場合は、外来での核医学治療（RI内用療法）を提供している。</t>
    <rPh sb="34" eb="36">
      <t>テイキョウ</t>
    </rPh>
    <phoneticPr fontId="5"/>
  </si>
  <si>
    <t>放射線治療を実施している場合は、密封小線源治療について、地域の医療機関と連携し、役割分担している。</t>
    <phoneticPr fontId="5"/>
  </si>
  <si>
    <t>放射線治療を実施している場合は、専用治療病室を要する核医学治療（RI内用療法）や粒子線治療等の高度な放射線治療について、患者に情報提供を行うとともに、必要に応じて適切な医療機関へ紹介する体制を整備している。</t>
    <phoneticPr fontId="5"/>
  </si>
  <si>
    <t>放射線治療を実施している場合は、関連する学会のガイドライン等も参考に、第三者機関による出力線量測定を行い、放射線治療の品質管理を行っている。</t>
    <phoneticPr fontId="5"/>
  </si>
  <si>
    <t>がん患者の身体的苦痛や精神心理的苦痛、社会的な問題等の把握及びそれらに対する適切な対応を、診断時から一貫して経時的に行っている。</t>
    <phoneticPr fontId="5"/>
  </si>
  <si>
    <t>緩和ケアチームが地域の医療機関や在宅療養支援診療所等から定期的に連絡・相談を受ける体制を確保し、必要に応じて助言等を行っている。</t>
    <phoneticPr fontId="5"/>
  </si>
  <si>
    <t>県や地域の患者会等と連携を図り、患者会等の求めに応じてピア・サポートの質の向上に対する支援等に取り組んでいる。</t>
    <phoneticPr fontId="5"/>
  </si>
  <si>
    <t>がん患者に対するB-010 診療情報提供書（II）の算定件数　（期間：令和６年１月１日～12月31日）</t>
    <phoneticPr fontId="5"/>
  </si>
  <si>
    <t>希少がん・難治がんの患者の診断・治療に関しては、積極的に県協議会における役割分担の整理を活用し、対応可能な施設への紹介やコンサルテーションで対応している。</t>
    <phoneticPr fontId="5"/>
  </si>
  <si>
    <t>放射線診断に携わる専門的な知識及び技能を有する常勤の医師の人数</t>
    <rPh sb="29" eb="31">
      <t>ニンズウ</t>
    </rPh>
    <phoneticPr fontId="5"/>
  </si>
  <si>
    <t>放射線治療を実施する場合は、放射線治療に携わる専門的な知識及び技能を有する常勤の医師の人数</t>
    <rPh sb="0" eb="5">
      <t>ホウシャセンチリョウ</t>
    </rPh>
    <rPh sb="6" eb="8">
      <t>ジッシ</t>
    </rPh>
    <rPh sb="10" eb="12">
      <t>バアイ</t>
    </rPh>
    <rPh sb="43" eb="45">
      <t>ニンズウ</t>
    </rPh>
    <phoneticPr fontId="5"/>
  </si>
  <si>
    <t>放射線治療の提供が困難である場合は他の医療機関から協力を得られる体制を確保している。</t>
    <rPh sb="0" eb="5">
      <t>ホウシャセンチリョウ</t>
    </rPh>
    <rPh sb="6" eb="8">
      <t>テイキョウ</t>
    </rPh>
    <rPh sb="9" eb="11">
      <t>コンナン</t>
    </rPh>
    <rPh sb="14" eb="16">
      <t>バアイ</t>
    </rPh>
    <rPh sb="17" eb="18">
      <t>ホカ</t>
    </rPh>
    <rPh sb="19" eb="42">
      <t>イリョウキカンカラキョウリョクヲエラレルタイセ</t>
    </rPh>
    <phoneticPr fontId="5"/>
  </si>
  <si>
    <t>緩和ケアチームに配置されている、身体症状の緩和に携わる専門的な知識及び技能を有する常勤の医師の人数</t>
    <rPh sb="8" eb="10">
      <t>ハイチ</t>
    </rPh>
    <rPh sb="47" eb="49">
      <t>ニンズウ</t>
    </rPh>
    <phoneticPr fontId="5"/>
  </si>
  <si>
    <t>専任の専門的な知識及び技能を有する常勤の医師の人数</t>
    <rPh sb="0" eb="2">
      <t>センニン</t>
    </rPh>
    <rPh sb="3" eb="6">
      <t>センモンテキ</t>
    </rPh>
    <rPh sb="7" eb="10">
      <t>チシキオヨ</t>
    </rPh>
    <rPh sb="11" eb="13">
      <t>ギノウ</t>
    </rPh>
    <rPh sb="14" eb="15">
      <t>ユウ</t>
    </rPh>
    <rPh sb="17" eb="19">
      <t>ジョウキン</t>
    </rPh>
    <rPh sb="20" eb="22">
      <t>イシ</t>
    </rPh>
    <rPh sb="23" eb="25">
      <t>ニンズウ</t>
    </rPh>
    <phoneticPr fontId="5"/>
  </si>
  <si>
    <t>専従の専門的な知識及び技能を有する常勤の医師の人数</t>
    <rPh sb="0" eb="2">
      <t>センジュウ</t>
    </rPh>
    <rPh sb="3" eb="6">
      <t>センモンテキ</t>
    </rPh>
    <rPh sb="7" eb="10">
      <t>チシキオヨ</t>
    </rPh>
    <rPh sb="11" eb="13">
      <t>ギノウ</t>
    </rPh>
    <rPh sb="14" eb="15">
      <t>ユウ</t>
    </rPh>
    <rPh sb="17" eb="19">
      <t>ジョウキン</t>
    </rPh>
    <rPh sb="20" eb="22">
      <t>イシ</t>
    </rPh>
    <rPh sb="23" eb="25">
      <t>ニンズウ</t>
    </rPh>
    <phoneticPr fontId="5"/>
  </si>
  <si>
    <t>緩和ケアチームに配置されている、身体症状の緩和に携わる専門的な知識及び技能を有する常勤の医師のうち、
緩和ケアに関する専門資格を有する者の人数　</t>
    <rPh sb="69" eb="71">
      <t>ニンズウ</t>
    </rPh>
    <phoneticPr fontId="5"/>
  </si>
  <si>
    <t>※原則として一人以上の配置が必要です。</t>
    <rPh sb="1" eb="3">
      <t>ゲンソク</t>
    </rPh>
    <phoneticPr fontId="5"/>
  </si>
  <si>
    <t>放射線治療を行う場合の放射線治療に携わる専門的な知識及び技能を有する常勤の診療放射線技師の人数</t>
    <rPh sb="0" eb="3">
      <t>ホウシャセン</t>
    </rPh>
    <rPh sb="3" eb="5">
      <t>チリョウ</t>
    </rPh>
    <rPh sb="6" eb="7">
      <t>オコナ</t>
    </rPh>
    <rPh sb="8" eb="10">
      <t>バアイ</t>
    </rPh>
    <rPh sb="45" eb="47">
      <t>ニンズウ</t>
    </rPh>
    <phoneticPr fontId="5"/>
  </si>
  <si>
    <t>放射線治療を行う場合の放射線治療における機器の精度管理、照射計画の検証、照射計画補助作業等に携わる専門的な知識及び技能を有する常勤の技術者等の人数</t>
    <rPh sb="0" eb="5">
      <t>ホウシャセンチリョウ</t>
    </rPh>
    <rPh sb="6" eb="7">
      <t>オコナ</t>
    </rPh>
    <rPh sb="8" eb="10">
      <t>バアイ</t>
    </rPh>
    <rPh sb="71" eb="73">
      <t>ニンズウ</t>
    </rPh>
    <phoneticPr fontId="5"/>
  </si>
  <si>
    <t>上記の技術者のうち、専従の専門的な知識及び技能を有する者の人数</t>
    <rPh sb="0" eb="2">
      <t>ジョウキ</t>
    </rPh>
    <rPh sb="10" eb="12">
      <t>センジュウ</t>
    </rPh>
    <rPh sb="13" eb="16">
      <t>センモンテキ</t>
    </rPh>
    <rPh sb="17" eb="20">
      <t>チシキオヨ</t>
    </rPh>
    <rPh sb="21" eb="23">
      <t>ギノウ</t>
    </rPh>
    <rPh sb="29" eb="30">
      <t>ヒト</t>
    </rPh>
    <rPh sb="30" eb="31">
      <t>カズ</t>
    </rPh>
    <phoneticPr fontId="5"/>
  </si>
  <si>
    <t>上記の看護師のうち、専従の専門資格を有する者の人数</t>
    <rPh sb="0" eb="2">
      <t>ジョウキ</t>
    </rPh>
    <rPh sb="3" eb="6">
      <t>カンゴシ</t>
    </rPh>
    <rPh sb="10" eb="12">
      <t>センジュウ</t>
    </rPh>
    <rPh sb="23" eb="25">
      <t>ニンズウ</t>
    </rPh>
    <phoneticPr fontId="5"/>
  </si>
  <si>
    <t>放射線治療を行う場合の放射線治療部門に配置されている、放射線治療に携わる専門的な知識及び技能を有する常勤の看護師の人数</t>
    <rPh sb="0" eb="3">
      <t>ホウシャセン</t>
    </rPh>
    <rPh sb="3" eb="5">
      <t>チリョウ</t>
    </rPh>
    <rPh sb="6" eb="7">
      <t>オコナ</t>
    </rPh>
    <rPh sb="8" eb="10">
      <t>バアイ</t>
    </rPh>
    <rPh sb="19" eb="21">
      <t>ハイチ</t>
    </rPh>
    <rPh sb="57" eb="59">
      <t>ニンズウ</t>
    </rPh>
    <phoneticPr fontId="5"/>
  </si>
  <si>
    <t>外来化学療法室に配置されている、薬物療法に携わる専門的な知識及び技能を有する常勤の看護師の人数</t>
    <rPh sb="8" eb="10">
      <t>ハイチ</t>
    </rPh>
    <rPh sb="45" eb="47">
      <t>ニンズウ</t>
    </rPh>
    <phoneticPr fontId="5"/>
  </si>
  <si>
    <t>緩和ケアチームに配置されている、緩和ケアに携わる専門的な知識及び技能を有する常勤の看護師の人数</t>
    <rPh sb="8" eb="10">
      <t>ハイチ</t>
    </rPh>
    <rPh sb="45" eb="47">
      <t>ニンズウ</t>
    </rPh>
    <phoneticPr fontId="5"/>
  </si>
  <si>
    <t>院内がん登録数
（基準：年間500件以上、期間：令和６年１月１日～12月31日）</t>
    <rPh sb="9" eb="11">
      <t>キジュン</t>
    </rPh>
    <phoneticPr fontId="5"/>
  </si>
  <si>
    <t>悪性腫瘍の手術件数
（基準：年間200件以上、期間：令和６年１月１日～12月31日）</t>
    <rPh sb="11" eb="13">
      <t>キジュン</t>
    </rPh>
    <phoneticPr fontId="5"/>
  </si>
  <si>
    <t>がんに係る薬物療法のべ患者数
（基準：年間300人以上、期間：令和６年１月１日～12月31日）</t>
    <rPh sb="16" eb="18">
      <t>キジュン</t>
    </rPh>
    <phoneticPr fontId="5"/>
  </si>
  <si>
    <t>うち、外来化学療法のべ患者数
（期間：令和６年１月１日～12月31日）</t>
    <rPh sb="3" eb="5">
      <t>ガイライ</t>
    </rPh>
    <rPh sb="5" eb="7">
      <t>カガク</t>
    </rPh>
    <rPh sb="7" eb="9">
      <t>リョウホウ</t>
    </rPh>
    <rPh sb="11" eb="14">
      <t>カンジャスウ</t>
    </rPh>
    <phoneticPr fontId="5"/>
  </si>
  <si>
    <t>緩和ケアチームの新規介入患者数　　
（基準：年間20人以上、期間：令和６年１月１日～12月31日）</t>
    <rPh sb="19" eb="21">
      <t>キジュン</t>
    </rPh>
    <phoneticPr fontId="5"/>
  </si>
  <si>
    <t>自施設において、１に掲げる診療体制その他要件に関連する取組のために必要な人材の確保や育成に積極的に取り組んでいる。</t>
    <phoneticPr fontId="5"/>
  </si>
  <si>
    <t>「がん等の診療に携わる医師等に対する緩和ケア研修会の開催指針」（平成29年12月１日付け健発1201第２号厚生労働省健康局長通知の別添）に準拠し、当該がん医療圏においてがん診療に携わる医師を対象とした緩和ケアに関する研修に積極的に参加・協力している。</t>
    <rPh sb="111" eb="114">
      <t>セッキョクテキ</t>
    </rPh>
    <rPh sb="115" eb="117">
      <t>サンカ</t>
    </rPh>
    <rPh sb="118" eb="120">
      <t>キョウリョク</t>
    </rPh>
    <phoneticPr fontId="5"/>
  </si>
  <si>
    <t>令和６年１月１日～12月31日の開催回数</t>
    <phoneticPr fontId="5"/>
  </si>
  <si>
    <t>令和６年１月１日～12月31日の期間に実施した研修のうち、代表的な内容を一つ記載してください。</t>
    <phoneticPr fontId="5"/>
  </si>
  <si>
    <t>治療に備えた事前の面談や準備のフローに組み込む等、診療の経過の中で患者が必要とするときに確実に利用できるよう繰り返し案内を行っている。</t>
    <phoneticPr fontId="5"/>
  </si>
  <si>
    <t>がん相談支援センターの相談支援に携わる者は、県がん診療連携拠点病院が実施する相談支援に携わる者を対象とした研修を受講している。</t>
    <rPh sb="22" eb="23">
      <t>ケン</t>
    </rPh>
    <rPh sb="25" eb="29">
      <t>シンリョウレンケイ</t>
    </rPh>
    <rPh sb="29" eb="31">
      <t>キョテン</t>
    </rPh>
    <phoneticPr fontId="5"/>
  </si>
  <si>
    <t>機能別シートの該当指定要件のAのうち満たしていない項目について</t>
    <rPh sb="0" eb="2">
      <t>キノウ</t>
    </rPh>
    <rPh sb="2" eb="3">
      <t>ベツ</t>
    </rPh>
    <rPh sb="7" eb="9">
      <t>ガイトウ</t>
    </rPh>
    <rPh sb="9" eb="13">
      <t>シテイヨウケン</t>
    </rPh>
    <rPh sb="18" eb="19">
      <t>ミ</t>
    </rPh>
    <rPh sb="25" eb="27">
      <t>コウモク</t>
    </rPh>
    <phoneticPr fontId="4"/>
  </si>
  <si>
    <t>令和7年9月1日現在</t>
    <rPh sb="0" eb="2">
      <t>レイワ</t>
    </rPh>
    <rPh sb="3" eb="4">
      <t>ネン</t>
    </rPh>
    <phoneticPr fontId="4"/>
  </si>
  <si>
    <t>※機能別シートの該当指定要件のAのうち満たしていない項目について、満たしていない項目とその理由と今後の見通し等について具体的に記載してください。</t>
    <rPh sb="48" eb="50">
      <t>コンゴ</t>
    </rPh>
    <rPh sb="51" eb="53">
      <t>ミトオ</t>
    </rPh>
    <rPh sb="54" eb="55">
      <t>トウ</t>
    </rPh>
    <rPh sb="59" eb="62">
      <t>グタイテキ</t>
    </rPh>
    <phoneticPr fontId="5"/>
  </si>
  <si>
    <t>令和７年９月１日時点で満たせていない要件</t>
    <rPh sb="0" eb="2">
      <t>レイワ</t>
    </rPh>
    <rPh sb="3" eb="4">
      <t>ネン</t>
    </rPh>
    <rPh sb="5" eb="6">
      <t>ガツ</t>
    </rPh>
    <rPh sb="7" eb="8">
      <t>ニチ</t>
    </rPh>
    <rPh sb="8" eb="10">
      <t>ジテン</t>
    </rPh>
    <rPh sb="18" eb="20">
      <t>ヨウケン</t>
    </rPh>
    <phoneticPr fontId="5"/>
  </si>
  <si>
    <t>通し番号</t>
    <rPh sb="0" eb="1">
      <t>トオ</t>
    </rPh>
    <rPh sb="2" eb="4">
      <t>バンゴウ</t>
    </rPh>
    <phoneticPr fontId="5"/>
  </si>
  <si>
    <t>日本医療機能評価機構の審査等の第三者による評価を受けていない。</t>
    <phoneticPr fontId="5"/>
  </si>
  <si>
    <t>日本医療機能評価機構の審査等の第三者による評価を受けている。</t>
  </si>
  <si>
    <t>令和８年１月に日本医療機能評価機構の第三者評価を受審予定である。</t>
    <rPh sb="0" eb="2">
      <t>レイワ</t>
    </rPh>
    <rPh sb="3" eb="4">
      <t>ネン</t>
    </rPh>
    <rPh sb="5" eb="6">
      <t>ガツ</t>
    </rPh>
    <rPh sb="18" eb="21">
      <t>ダイサンシャ</t>
    </rPh>
    <rPh sb="21" eb="23">
      <t>ヒョウカ</t>
    </rPh>
    <rPh sb="24" eb="26">
      <t>ジュシン</t>
    </rPh>
    <rPh sb="26" eb="28">
      <t>ヨテイ</t>
    </rPh>
    <phoneticPr fontId="5"/>
  </si>
  <si>
    <t>我が国に多いがんに対して、自施設で対応しない診療内容</t>
  </si>
  <si>
    <t>我が国に多いがんに対して、下の表に状況を記載してください。</t>
    <rPh sb="0" eb="1">
      <t>ワ</t>
    </rPh>
    <rPh sb="2" eb="3">
      <t>クニ</t>
    </rPh>
    <rPh sb="4" eb="5">
      <t>オオ</t>
    </rPh>
    <rPh sb="9" eb="10">
      <t>タイ</t>
    </rPh>
    <rPh sb="13" eb="14">
      <t>シタ</t>
    </rPh>
    <rPh sb="15" eb="16">
      <t>ヒョウ</t>
    </rPh>
    <rPh sb="17" eb="19">
      <t>ジョウキョウ</t>
    </rPh>
    <rPh sb="20" eb="22">
      <t>キサイ</t>
    </rPh>
    <phoneticPr fontId="5"/>
  </si>
  <si>
    <t>我が国に多いがん</t>
  </si>
  <si>
    <t>自施設で対応している診療内容について”○”を、
自施設で対応しない診療内容について”×”を入力してください。</t>
    <rPh sb="0" eb="1">
      <t>ジ</t>
    </rPh>
    <rPh sb="1" eb="3">
      <t>シセツ</t>
    </rPh>
    <rPh sb="4" eb="6">
      <t>タイオウ</t>
    </rPh>
    <rPh sb="10" eb="12">
      <t>シンリョウ</t>
    </rPh>
    <rPh sb="12" eb="14">
      <t>ナイヨウ</t>
    </rPh>
    <phoneticPr fontId="5"/>
  </si>
  <si>
    <t>自施設で対応していない診療内容についての連携先
（施設名・診療内容）</t>
    <rPh sb="0" eb="1">
      <t>ジ</t>
    </rPh>
    <rPh sb="1" eb="3">
      <t>シセツ</t>
    </rPh>
    <rPh sb="4" eb="6">
      <t>タイオウ</t>
    </rPh>
    <rPh sb="11" eb="13">
      <t>シンリョウ</t>
    </rPh>
    <rPh sb="13" eb="15">
      <t>ナイヨウ</t>
    </rPh>
    <rPh sb="20" eb="22">
      <t>レンケイ</t>
    </rPh>
    <rPh sb="22" eb="23">
      <t>サキ</t>
    </rPh>
    <rPh sb="25" eb="27">
      <t>シセツ</t>
    </rPh>
    <rPh sb="27" eb="28">
      <t>メイ</t>
    </rPh>
    <rPh sb="29" eb="31">
      <t>シンリョウ</t>
    </rPh>
    <rPh sb="31" eb="33">
      <t>ナイヨウ</t>
    </rPh>
    <phoneticPr fontId="5"/>
  </si>
  <si>
    <t>（例）膵臓がん</t>
    <rPh sb="1" eb="2">
      <t>レイ</t>
    </rPh>
    <rPh sb="3" eb="5">
      <t>スイゾウ</t>
    </rPh>
    <phoneticPr fontId="5"/>
  </si>
  <si>
    <t>×</t>
  </si>
  <si>
    <t>○</t>
  </si>
  <si>
    <t>手術を要する膵臓がん患者は、連携する××病院に紹介している。
手術後の薬物療法については、自施設で対応している。</t>
    <rPh sb="0" eb="2">
      <t>シュジュツ</t>
    </rPh>
    <rPh sb="3" eb="4">
      <t>ヨウ</t>
    </rPh>
    <rPh sb="6" eb="8">
      <t>スイゾウ</t>
    </rPh>
    <rPh sb="10" eb="12">
      <t>カンジャ</t>
    </rPh>
    <rPh sb="14" eb="16">
      <t>レンケイ</t>
    </rPh>
    <rPh sb="20" eb="22">
      <t>ビョウイン</t>
    </rPh>
    <rPh sb="23" eb="25">
      <t>ショウカイ</t>
    </rPh>
    <rPh sb="31" eb="33">
      <t>シュジュツ</t>
    </rPh>
    <rPh sb="33" eb="34">
      <t>アト</t>
    </rPh>
    <rPh sb="35" eb="37">
      <t>ヤクブツ</t>
    </rPh>
    <rPh sb="37" eb="39">
      <t>リョウホウ</t>
    </rPh>
    <rPh sb="45" eb="46">
      <t>ジ</t>
    </rPh>
    <rPh sb="46" eb="48">
      <t>シセツ</t>
    </rPh>
    <rPh sb="49" eb="51">
      <t>タイオウ</t>
    </rPh>
    <phoneticPr fontId="5"/>
  </si>
  <si>
    <t>膵臓がん</t>
    <rPh sb="0" eb="2">
      <t>スイゾウ</t>
    </rPh>
    <phoneticPr fontId="5"/>
  </si>
  <si>
    <t>令和７年９月１日時点</t>
    <rPh sb="0" eb="2">
      <t>レイワ</t>
    </rPh>
    <rPh sb="3" eb="4">
      <t>ネン</t>
    </rPh>
    <rPh sb="5" eb="6">
      <t>ツキ</t>
    </rPh>
    <rPh sb="7" eb="8">
      <t>ニチ</t>
    </rPh>
    <rPh sb="8" eb="10">
      <t>ジテン</t>
    </rPh>
    <phoneticPr fontId="5"/>
  </si>
  <si>
    <t>カンファレンスについて</t>
    <phoneticPr fontId="4"/>
  </si>
  <si>
    <t>ⅳのカンファレンスについて、検討している症例・テーマ・参加する職種等について自由記載してください。</t>
    <phoneticPr fontId="5"/>
  </si>
  <si>
    <t>定期的な開催が現状難しい場合には、その理由を記載してください。</t>
    <rPh sb="0" eb="2">
      <t>テイキ</t>
    </rPh>
    <rPh sb="2" eb="3">
      <t>テキ</t>
    </rPh>
    <rPh sb="4" eb="6">
      <t>カイサイ</t>
    </rPh>
    <rPh sb="7" eb="9">
      <t>ゲンジョウ</t>
    </rPh>
    <rPh sb="9" eb="10">
      <t>ムズカ</t>
    </rPh>
    <rPh sb="12" eb="14">
      <t>バアイ</t>
    </rPh>
    <rPh sb="19" eb="21">
      <t>リユウ</t>
    </rPh>
    <rPh sb="22" eb="24">
      <t>キサイ</t>
    </rPh>
    <phoneticPr fontId="5"/>
  </si>
  <si>
    <t>令和7年9月1日現在</t>
    <rPh sb="0" eb="2">
      <t>レイワ</t>
    </rPh>
    <rPh sb="3" eb="4">
      <t>ネン</t>
    </rPh>
    <rPh sb="5" eb="6">
      <t>ツキ</t>
    </rPh>
    <rPh sb="7" eb="8">
      <t>ヒ</t>
    </rPh>
    <rPh sb="8" eb="10">
      <t>ゲンザイ</t>
    </rPh>
    <phoneticPr fontId="5"/>
  </si>
  <si>
    <t>緩和ケア外来の状況
期間：令和６年１月１日～12月31日</t>
    <rPh sb="0" eb="2">
      <t>カンワ</t>
    </rPh>
    <rPh sb="4" eb="6">
      <t>ガイライ</t>
    </rPh>
    <rPh sb="7" eb="9">
      <t>ジョウキョウ</t>
    </rPh>
    <rPh sb="10" eb="12">
      <t>キカン</t>
    </rPh>
    <rPh sb="13" eb="15">
      <t>レイワ</t>
    </rPh>
    <rPh sb="16" eb="17">
      <t>ネン</t>
    </rPh>
    <rPh sb="18" eb="19">
      <t>ガツ</t>
    </rPh>
    <rPh sb="20" eb="21">
      <t>ニチ</t>
    </rPh>
    <rPh sb="24" eb="25">
      <t>ガツ</t>
    </rPh>
    <rPh sb="27" eb="28">
      <t>ニチ</t>
    </rPh>
    <phoneticPr fontId="5"/>
  </si>
  <si>
    <t>令和7年9月1日現在</t>
    <rPh sb="0" eb="2">
      <t>レイワ</t>
    </rPh>
    <rPh sb="3" eb="4">
      <t>ネン</t>
    </rPh>
    <phoneticPr fontId="5"/>
  </si>
  <si>
    <t>緩和ケア病棟の年間新入院患者数（令和6年1月1日～12月31日）</t>
    <rPh sb="0" eb="2">
      <t>カンワ</t>
    </rPh>
    <rPh sb="4" eb="6">
      <t>ビョウトウ</t>
    </rPh>
    <rPh sb="7" eb="9">
      <t>ネンカン</t>
    </rPh>
    <rPh sb="9" eb="10">
      <t>シン</t>
    </rPh>
    <rPh sb="10" eb="12">
      <t>ニュウイン</t>
    </rPh>
    <rPh sb="12" eb="14">
      <t>カンジャ</t>
    </rPh>
    <rPh sb="14" eb="15">
      <t>スウ</t>
    </rPh>
    <phoneticPr fontId="5"/>
  </si>
  <si>
    <t>緩和ケア病棟の年間死亡患者数（令和6年1月1日～12月31日）</t>
    <rPh sb="0" eb="2">
      <t>カンワ</t>
    </rPh>
    <rPh sb="4" eb="6">
      <t>ビョウトウ</t>
    </rPh>
    <rPh sb="7" eb="9">
      <t>ネンカン</t>
    </rPh>
    <rPh sb="9" eb="11">
      <t>シボウ</t>
    </rPh>
    <rPh sb="11" eb="13">
      <t>カンジャ</t>
    </rPh>
    <rPh sb="13" eb="14">
      <t>スウ</t>
    </rPh>
    <phoneticPr fontId="5"/>
  </si>
  <si>
    <t>【緊急緩和ケア病棟について（都道府県がん診療連携拠点病院のみ）】</t>
    <rPh sb="1" eb="3">
      <t>キンキュウ</t>
    </rPh>
    <rPh sb="3" eb="5">
      <t>カンワ</t>
    </rPh>
    <rPh sb="7" eb="9">
      <t>ビョウトウ</t>
    </rPh>
    <rPh sb="14" eb="18">
      <t>トドウフケン</t>
    </rPh>
    <rPh sb="20" eb="28">
      <t>シンリョウレンケイキョテンビョウイン</t>
    </rPh>
    <phoneticPr fontId="5"/>
  </si>
  <si>
    <t>・緊急緩和ケア病床数</t>
    <rPh sb="1" eb="3">
      <t>キンキュウ</t>
    </rPh>
    <rPh sb="3" eb="5">
      <t>カンワ</t>
    </rPh>
    <rPh sb="7" eb="9">
      <t>ビョウショウ</t>
    </rPh>
    <rPh sb="9" eb="10">
      <t>スウ</t>
    </rPh>
    <phoneticPr fontId="5"/>
  </si>
  <si>
    <t>【がんの難治性疼痛に対する神経ブロックについて】</t>
    <rPh sb="10" eb="11">
      <t>タイ</t>
    </rPh>
    <rPh sb="13" eb="15">
      <t>シンケイ</t>
    </rPh>
    <phoneticPr fontId="5"/>
  </si>
  <si>
    <t>・がんの難治性疼痛に対する神経ブロックについて、自施設で実施している。</t>
    <rPh sb="4" eb="7">
      <t>ナンチセイ</t>
    </rPh>
    <rPh sb="7" eb="9">
      <t>トウツウ</t>
    </rPh>
    <rPh sb="10" eb="11">
      <t>タイ</t>
    </rPh>
    <rPh sb="13" eb="15">
      <t>シンケイ</t>
    </rPh>
    <rPh sb="24" eb="25">
      <t>ジ</t>
    </rPh>
    <rPh sb="25" eb="27">
      <t>シセツ</t>
    </rPh>
    <rPh sb="28" eb="30">
      <t>ジッシ</t>
    </rPh>
    <phoneticPr fontId="5"/>
  </si>
  <si>
    <t>【自施設で実施できない場合には、連携している医療機関名等、がんの難治性疼痛に対する神経ブロックの提供における連携協力体制を記入】</t>
    <rPh sb="27" eb="28">
      <t>ナド</t>
    </rPh>
    <rPh sb="38" eb="39">
      <t>タイ</t>
    </rPh>
    <rPh sb="41" eb="43">
      <t>シンケイ</t>
    </rPh>
    <rPh sb="48" eb="50">
      <t>テイキョウ</t>
    </rPh>
    <rPh sb="54" eb="56">
      <t>レンケイ</t>
    </rPh>
    <rPh sb="56" eb="58">
      <t>キョウリョク</t>
    </rPh>
    <rPh sb="58" eb="60">
      <t>タイセイ</t>
    </rPh>
    <rPh sb="61" eb="63">
      <t>キニュウ</t>
    </rPh>
    <phoneticPr fontId="5"/>
  </si>
  <si>
    <t>・緊急緩和ケア病床の入院患者数（令和６年1月1日～12月31日）</t>
    <phoneticPr fontId="5"/>
  </si>
  <si>
    <t>・がんの難治性疼痛に対する神経ブロックの提供実施延べ人数（令和６年１月１日～12月31日）</t>
    <phoneticPr fontId="5"/>
  </si>
  <si>
    <t>緩和ケアチームのメンバーと活動</t>
    <rPh sb="13" eb="15">
      <t>カツドウ</t>
    </rPh>
    <phoneticPr fontId="5"/>
  </si>
  <si>
    <r>
      <rPr>
        <u/>
        <sz val="10"/>
        <rFont val="ＭＳ Ｐゴシック"/>
        <family val="3"/>
        <charset val="128"/>
      </rPr>
      <t>医師以外</t>
    </r>
    <r>
      <rPr>
        <sz val="10"/>
        <rFont val="ＭＳ Ｐゴシック"/>
        <family val="3"/>
        <charset val="128"/>
      </rPr>
      <t>の診療従事者について（複数の資格を有する者は、主たる業務に係る職種についてのみ記載）</t>
    </r>
    <rPh sb="0" eb="2">
      <t>イシ</t>
    </rPh>
    <rPh sb="2" eb="4">
      <t>イガイ</t>
    </rPh>
    <phoneticPr fontId="33"/>
  </si>
  <si>
    <t>緩和ケアチームの活動頻度について記載してください。（○回／週（もしくは月、年）となるように入力してください。）</t>
    <rPh sb="0" eb="2">
      <t>カンワ</t>
    </rPh>
    <rPh sb="8" eb="10">
      <t>カツドウ</t>
    </rPh>
    <rPh sb="10" eb="12">
      <t>ヒンド</t>
    </rPh>
    <rPh sb="16" eb="18">
      <t>キサイ</t>
    </rPh>
    <rPh sb="27" eb="28">
      <t>カイ</t>
    </rPh>
    <rPh sb="29" eb="30">
      <t>シュウ</t>
    </rPh>
    <rPh sb="35" eb="36">
      <t>ゲツ</t>
    </rPh>
    <rPh sb="37" eb="38">
      <t>ネン</t>
    </rPh>
    <rPh sb="45" eb="47">
      <t>ニュウリョク</t>
    </rPh>
    <phoneticPr fontId="5"/>
  </si>
  <si>
    <t>病棟ラウンドの頻度</t>
    <rPh sb="0" eb="2">
      <t>ビョウトウ</t>
    </rPh>
    <rPh sb="7" eb="9">
      <t>ヒンド</t>
    </rPh>
    <phoneticPr fontId="5"/>
  </si>
  <si>
    <t>カンファレンスの頻度</t>
    <rPh sb="8" eb="10">
      <t>ヒンド</t>
    </rPh>
    <phoneticPr fontId="5"/>
  </si>
  <si>
    <t>緩和ケアチームの活動内容について記載してください。</t>
    <rPh sb="0" eb="2">
      <t>カンワ</t>
    </rPh>
    <rPh sb="8" eb="10">
      <t>カツドウ</t>
    </rPh>
    <rPh sb="10" eb="12">
      <t>ナイヨウ</t>
    </rPh>
    <rPh sb="16" eb="18">
      <t>キサイ</t>
    </rPh>
    <phoneticPr fontId="5"/>
  </si>
  <si>
    <t>定期的な病棟ラウンド及びカンファレンスによる、依頼を受けていないがん患者も含めた苦痛の把握、適切な症状緩和に関する助言や指導等の方法や内容を記載してください。</t>
    <rPh sb="0" eb="3">
      <t>テイキテキ</t>
    </rPh>
    <rPh sb="4" eb="6">
      <t>ビョウトウ</t>
    </rPh>
    <rPh sb="10" eb="11">
      <t>オヨ</t>
    </rPh>
    <rPh sb="23" eb="25">
      <t>イライ</t>
    </rPh>
    <rPh sb="26" eb="27">
      <t>ウ</t>
    </rPh>
    <rPh sb="34" eb="36">
      <t>カンジャ</t>
    </rPh>
    <rPh sb="37" eb="38">
      <t>フク</t>
    </rPh>
    <rPh sb="40" eb="42">
      <t>クツウ</t>
    </rPh>
    <rPh sb="43" eb="45">
      <t>ハアク</t>
    </rPh>
    <rPh sb="46" eb="48">
      <t>テキセツ</t>
    </rPh>
    <rPh sb="49" eb="51">
      <t>ショウジョウ</t>
    </rPh>
    <rPh sb="51" eb="53">
      <t>カンワ</t>
    </rPh>
    <rPh sb="54" eb="55">
      <t>カン</t>
    </rPh>
    <rPh sb="57" eb="59">
      <t>ジョゲン</t>
    </rPh>
    <rPh sb="60" eb="62">
      <t>シドウ</t>
    </rPh>
    <rPh sb="62" eb="63">
      <t>トウ</t>
    </rPh>
    <rPh sb="64" eb="66">
      <t>ホウホウ</t>
    </rPh>
    <rPh sb="67" eb="69">
      <t>ナイヨウ</t>
    </rPh>
    <rPh sb="70" eb="72">
      <t>キサイ</t>
    </rPh>
    <phoneticPr fontId="5"/>
  </si>
  <si>
    <t>緩和ケアチームの看護師による、苦痛の把握の支援や専門的緩和ケアの提供に関する調整等、外来・病棟における看護業務の支援・強化の内容について記載してください。（記載例：看護師を含む院内の全スタッフに対する苦痛の把握や専門的緩和ケアに関する研修会を実施。病棟ラウンド時に各病棟の看護師に対し、苦痛の把握について指導。）</t>
    <rPh sb="0" eb="2">
      <t>カンワ</t>
    </rPh>
    <rPh sb="8" eb="11">
      <t>カンゴシ</t>
    </rPh>
    <rPh sb="15" eb="17">
      <t>クツウ</t>
    </rPh>
    <rPh sb="18" eb="20">
      <t>ハアク</t>
    </rPh>
    <rPh sb="21" eb="23">
      <t>シエン</t>
    </rPh>
    <rPh sb="24" eb="27">
      <t>センモンテキ</t>
    </rPh>
    <rPh sb="27" eb="29">
      <t>カンワ</t>
    </rPh>
    <rPh sb="32" eb="34">
      <t>テイキョウ</t>
    </rPh>
    <rPh sb="35" eb="36">
      <t>カン</t>
    </rPh>
    <rPh sb="38" eb="40">
      <t>チョウセイ</t>
    </rPh>
    <rPh sb="40" eb="41">
      <t>トウ</t>
    </rPh>
    <rPh sb="42" eb="44">
      <t>ガイライ</t>
    </rPh>
    <rPh sb="45" eb="47">
      <t>ビョウトウ</t>
    </rPh>
    <rPh sb="51" eb="53">
      <t>カンゴ</t>
    </rPh>
    <rPh sb="53" eb="55">
      <t>ギョウム</t>
    </rPh>
    <rPh sb="56" eb="58">
      <t>シエン</t>
    </rPh>
    <rPh sb="59" eb="61">
      <t>キョウカ</t>
    </rPh>
    <rPh sb="62" eb="64">
      <t>ナイヨウ</t>
    </rPh>
    <rPh sb="68" eb="70">
      <t>キサイ</t>
    </rPh>
    <rPh sb="78" eb="81">
      <t>キサイレイ</t>
    </rPh>
    <rPh sb="82" eb="85">
      <t>カンゴシ</t>
    </rPh>
    <rPh sb="86" eb="87">
      <t>フク</t>
    </rPh>
    <rPh sb="88" eb="90">
      <t>インナイ</t>
    </rPh>
    <rPh sb="91" eb="92">
      <t>ゼン</t>
    </rPh>
    <rPh sb="97" eb="98">
      <t>タイ</t>
    </rPh>
    <rPh sb="100" eb="102">
      <t>クツウ</t>
    </rPh>
    <rPh sb="103" eb="105">
      <t>ハアク</t>
    </rPh>
    <rPh sb="106" eb="109">
      <t>センモンテキ</t>
    </rPh>
    <rPh sb="109" eb="111">
      <t>カンワ</t>
    </rPh>
    <rPh sb="114" eb="115">
      <t>カン</t>
    </rPh>
    <rPh sb="117" eb="120">
      <t>ケンシュウカイ</t>
    </rPh>
    <rPh sb="121" eb="123">
      <t>ジッシ</t>
    </rPh>
    <rPh sb="124" eb="126">
      <t>ビョウトウ</t>
    </rPh>
    <rPh sb="130" eb="131">
      <t>ジ</t>
    </rPh>
    <rPh sb="132" eb="135">
      <t>カクビョウトウ</t>
    </rPh>
    <rPh sb="136" eb="139">
      <t>カンゴシ</t>
    </rPh>
    <rPh sb="140" eb="141">
      <t>タイ</t>
    </rPh>
    <rPh sb="143" eb="145">
      <t>クツウ</t>
    </rPh>
    <rPh sb="146" eb="148">
      <t>ハアク</t>
    </rPh>
    <rPh sb="152" eb="154">
      <t>シドウ</t>
    </rPh>
    <phoneticPr fontId="5"/>
  </si>
  <si>
    <t>患者及び家族が利用可能なインターネット環境</t>
    <rPh sb="0" eb="2">
      <t>カンジャ</t>
    </rPh>
    <rPh sb="2" eb="3">
      <t>オヨ</t>
    </rPh>
    <rPh sb="4" eb="6">
      <t>カゾク</t>
    </rPh>
    <rPh sb="7" eb="9">
      <t>リヨウ</t>
    </rPh>
    <rPh sb="9" eb="11">
      <t>カノウ</t>
    </rPh>
    <rPh sb="19" eb="21">
      <t>カンキョウ</t>
    </rPh>
    <phoneticPr fontId="4"/>
  </si>
  <si>
    <t>入院患者とその家族が病室で利用できるインターネット環境がある。</t>
    <rPh sb="0" eb="2">
      <t>ニュウイン</t>
    </rPh>
    <rPh sb="2" eb="4">
      <t>カンジャ</t>
    </rPh>
    <rPh sb="7" eb="9">
      <t>カゾク</t>
    </rPh>
    <rPh sb="10" eb="12">
      <t>ビョウシツ</t>
    </rPh>
    <rPh sb="13" eb="15">
      <t>リヨウ</t>
    </rPh>
    <rPh sb="25" eb="27">
      <t>カンキョウ</t>
    </rPh>
    <phoneticPr fontId="5"/>
  </si>
  <si>
    <t>（上記が”はい”の場合に回答してください）上記は無料で利用できる。</t>
    <rPh sb="1" eb="3">
      <t>ジョウキ</t>
    </rPh>
    <rPh sb="9" eb="11">
      <t>バアイ</t>
    </rPh>
    <rPh sb="12" eb="14">
      <t>カイトウ</t>
    </rPh>
    <rPh sb="21" eb="23">
      <t>ジョウキ</t>
    </rPh>
    <phoneticPr fontId="5"/>
  </si>
  <si>
    <t>（１が”はい”の場合に回答してください）インターネット環境が医療機器等に干渉しないよう、各種のガイドラインを参照している。</t>
    <rPh sb="8" eb="10">
      <t>バアイ</t>
    </rPh>
    <rPh sb="11" eb="13">
      <t>カイトウ</t>
    </rPh>
    <rPh sb="27" eb="29">
      <t>カンキョウ</t>
    </rPh>
    <rPh sb="30" eb="32">
      <t>イリョウ</t>
    </rPh>
    <rPh sb="32" eb="34">
      <t>キキ</t>
    </rPh>
    <rPh sb="34" eb="35">
      <t>ナド</t>
    </rPh>
    <rPh sb="36" eb="38">
      <t>カンショウ</t>
    </rPh>
    <rPh sb="44" eb="46">
      <t>カクシュ</t>
    </rPh>
    <rPh sb="54" eb="56">
      <t>サンショウ</t>
    </rPh>
    <phoneticPr fontId="5"/>
  </si>
  <si>
    <t>2が”はい”の場合に、参考としたガイドライン名を以下の欄に記入してください。</t>
    <rPh sb="7" eb="9">
      <t>バアイ</t>
    </rPh>
    <rPh sb="24" eb="26">
      <t>イカ</t>
    </rPh>
    <rPh sb="27" eb="28">
      <t>ラン</t>
    </rPh>
    <rPh sb="29" eb="31">
      <t>キニュウ</t>
    </rPh>
    <phoneticPr fontId="5"/>
  </si>
  <si>
    <t>がん患者の特性に応じた支援</t>
    <rPh sb="2" eb="4">
      <t>カンジャ</t>
    </rPh>
    <rPh sb="5" eb="7">
      <t>トクセイ</t>
    </rPh>
    <rPh sb="8" eb="9">
      <t>オウ</t>
    </rPh>
    <rPh sb="11" eb="13">
      <t>シエン</t>
    </rPh>
    <phoneticPr fontId="4"/>
  </si>
  <si>
    <t>自施設でAYA世代のがん患者の支援を行っている</t>
    <rPh sb="0" eb="1">
      <t>ジ</t>
    </rPh>
    <rPh sb="1" eb="3">
      <t>シセツ</t>
    </rPh>
    <rPh sb="7" eb="9">
      <t>セダイ</t>
    </rPh>
    <rPh sb="12" eb="14">
      <t>カンジャ</t>
    </rPh>
    <rPh sb="15" eb="17">
      <t>シエン</t>
    </rPh>
    <rPh sb="18" eb="19">
      <t>オコナ</t>
    </rPh>
    <phoneticPr fontId="5"/>
  </si>
  <si>
    <t>「はい」の場合は、自施設で行うことができる支援の内容を記載してください。</t>
    <rPh sb="5" eb="7">
      <t>バアイ</t>
    </rPh>
    <rPh sb="9" eb="10">
      <t>ジ</t>
    </rPh>
    <rPh sb="10" eb="12">
      <t>シセツ</t>
    </rPh>
    <rPh sb="13" eb="14">
      <t>オコナ</t>
    </rPh>
    <rPh sb="21" eb="23">
      <t>シエン</t>
    </rPh>
    <rPh sb="24" eb="26">
      <t>ナイヨウ</t>
    </rPh>
    <rPh sb="27" eb="29">
      <t>キサイ</t>
    </rPh>
    <phoneticPr fontId="5"/>
  </si>
  <si>
    <t>（例）</t>
    <rPh sb="1" eb="2">
      <t>レイ</t>
    </rPh>
    <phoneticPr fontId="5"/>
  </si>
  <si>
    <t>AYA世代のがん患者の就労支援として月に●回の頻度で社労士の訪問を受けている。</t>
    <rPh sb="3" eb="5">
      <t>セダイ</t>
    </rPh>
    <rPh sb="8" eb="10">
      <t>カンジャ</t>
    </rPh>
    <rPh sb="11" eb="13">
      <t>シュウロウ</t>
    </rPh>
    <rPh sb="13" eb="15">
      <t>シエン</t>
    </rPh>
    <rPh sb="18" eb="19">
      <t>ツキ</t>
    </rPh>
    <rPh sb="21" eb="22">
      <t>カイ</t>
    </rPh>
    <rPh sb="23" eb="25">
      <t>ヒンド</t>
    </rPh>
    <rPh sb="26" eb="29">
      <t>シャロウシ</t>
    </rPh>
    <rPh sb="30" eb="32">
      <t>ホウモン</t>
    </rPh>
    <rPh sb="33" eb="34">
      <t>ウ</t>
    </rPh>
    <phoneticPr fontId="5"/>
  </si>
  <si>
    <t>自施設でAYA世代のがん患者に関する支援が行えない場合は、患者を紹介する等、AYA世代の支援で連携する施設名を記載してください。</t>
    <rPh sb="0" eb="1">
      <t>ジ</t>
    </rPh>
    <rPh sb="1" eb="3">
      <t>シセツ</t>
    </rPh>
    <rPh sb="7" eb="9">
      <t>セダイ</t>
    </rPh>
    <rPh sb="12" eb="14">
      <t>カンジャ</t>
    </rPh>
    <rPh sb="15" eb="16">
      <t>カン</t>
    </rPh>
    <rPh sb="18" eb="20">
      <t>シエン</t>
    </rPh>
    <rPh sb="21" eb="22">
      <t>オコナ</t>
    </rPh>
    <rPh sb="25" eb="27">
      <t>バアイ</t>
    </rPh>
    <rPh sb="29" eb="31">
      <t>カンジャ</t>
    </rPh>
    <rPh sb="32" eb="34">
      <t>ショウカイ</t>
    </rPh>
    <rPh sb="36" eb="37">
      <t>ナド</t>
    </rPh>
    <rPh sb="41" eb="43">
      <t>セダイ</t>
    </rPh>
    <rPh sb="44" eb="46">
      <t>シエン</t>
    </rPh>
    <rPh sb="47" eb="49">
      <t>レンケイ</t>
    </rPh>
    <rPh sb="51" eb="53">
      <t>シセツ</t>
    </rPh>
    <rPh sb="53" eb="54">
      <t>メイ</t>
    </rPh>
    <rPh sb="55" eb="57">
      <t>キサイ</t>
    </rPh>
    <phoneticPr fontId="5"/>
  </si>
  <si>
    <t>多職種からなるAYA支援チームを設置している。</t>
    <rPh sb="0" eb="1">
      <t>タ</t>
    </rPh>
    <rPh sb="1" eb="3">
      <t>ショクシュ</t>
    </rPh>
    <rPh sb="10" eb="12">
      <t>シエン</t>
    </rPh>
    <rPh sb="16" eb="18">
      <t>セッチ</t>
    </rPh>
    <phoneticPr fontId="5"/>
  </si>
  <si>
    <t>「はい」の場合は、AYA支援チーム構成員の職種を記載してください。</t>
    <rPh sb="5" eb="7">
      <t>バアイ</t>
    </rPh>
    <rPh sb="12" eb="14">
      <t>シエン</t>
    </rPh>
    <rPh sb="17" eb="20">
      <t>コウセイイン</t>
    </rPh>
    <rPh sb="21" eb="23">
      <t>ショクシュ</t>
    </rPh>
    <rPh sb="24" eb="26">
      <t>キサイ</t>
    </rPh>
    <phoneticPr fontId="5"/>
  </si>
  <si>
    <t>自施設で、がん・生殖医療に関する意思決定支援を行うことができる診療従事者の育成・配置を行っている。</t>
    <rPh sb="0" eb="1">
      <t>ジ</t>
    </rPh>
    <rPh sb="1" eb="3">
      <t>シセツ</t>
    </rPh>
    <rPh sb="16" eb="18">
      <t>イシ</t>
    </rPh>
    <rPh sb="18" eb="20">
      <t>ケッテイ</t>
    </rPh>
    <rPh sb="20" eb="22">
      <t>シエン</t>
    </rPh>
    <rPh sb="23" eb="24">
      <t>オコナ</t>
    </rPh>
    <phoneticPr fontId="5"/>
  </si>
  <si>
    <t>「はい」の場合は、意思決定支援を行うことができる診療従事者の育成に関する取組状況を記載してください。</t>
    <rPh sb="5" eb="7">
      <t>バアイ</t>
    </rPh>
    <rPh sb="9" eb="11">
      <t>イシ</t>
    </rPh>
    <rPh sb="11" eb="13">
      <t>ケッテイ</t>
    </rPh>
    <rPh sb="13" eb="15">
      <t>シエン</t>
    </rPh>
    <rPh sb="16" eb="17">
      <t>オコナ</t>
    </rPh>
    <rPh sb="24" eb="26">
      <t>シンリョウ</t>
    </rPh>
    <rPh sb="26" eb="29">
      <t>ジュウジシャ</t>
    </rPh>
    <rPh sb="30" eb="32">
      <t>イクセイ</t>
    </rPh>
    <rPh sb="33" eb="34">
      <t>カン</t>
    </rPh>
    <rPh sb="36" eb="38">
      <t>トリクミ</t>
    </rPh>
    <rPh sb="38" eb="40">
      <t>ジョウキョウ</t>
    </rPh>
    <rPh sb="41" eb="43">
      <t>キサイ</t>
    </rPh>
    <phoneticPr fontId="5"/>
  </si>
  <si>
    <t>がん患者の妊孕性の温存に関する支援について、自施設もしくは連携施設への紹介で実施している場合に内容を記載してください。</t>
    <rPh sb="5" eb="8">
      <t>ニンヨウセイ</t>
    </rPh>
    <rPh sb="9" eb="11">
      <t>オンゾン</t>
    </rPh>
    <phoneticPr fontId="5"/>
  </si>
  <si>
    <t>がん患者の就学に関する支援について自施設もしくは連携施設への紹介で実施している場合に内容を記載してください。</t>
    <rPh sb="2" eb="4">
      <t>カンジャ</t>
    </rPh>
    <rPh sb="5" eb="7">
      <t>シュウガク</t>
    </rPh>
    <rPh sb="8" eb="9">
      <t>カン</t>
    </rPh>
    <rPh sb="11" eb="13">
      <t>シエン</t>
    </rPh>
    <rPh sb="39" eb="41">
      <t>バアイ</t>
    </rPh>
    <rPh sb="42" eb="44">
      <t>ナイヨウ</t>
    </rPh>
    <rPh sb="45" eb="47">
      <t>キサイ</t>
    </rPh>
    <phoneticPr fontId="5"/>
  </si>
  <si>
    <t>がん患者の就業に関する支援について自施設もしくは連携施設への紹介で実施している場合に内容を記載してください。</t>
    <rPh sb="5" eb="7">
      <t>シュウギョウ</t>
    </rPh>
    <phoneticPr fontId="5"/>
  </si>
  <si>
    <t>がん患者のアピアランスケアに関する支援について自施設もしくは連携施設への紹介で実施している場合に内容を記載してください。</t>
    <phoneticPr fontId="5"/>
  </si>
  <si>
    <t>高齢のがん患者に関して、高齢者機能評価の実施状況や、評価を行う体制、人員の状況などについて記載してください。なお、ツールや尺度等を用いて高齢者機能評価を実施している場合は、そのツール等も記載してください。</t>
    <rPh sb="0" eb="2">
      <t>コウレイ</t>
    </rPh>
    <rPh sb="5" eb="7">
      <t>カンジャ</t>
    </rPh>
    <rPh sb="8" eb="9">
      <t>カン</t>
    </rPh>
    <rPh sb="31" eb="33">
      <t>タイセイ</t>
    </rPh>
    <rPh sb="61" eb="64">
      <t>シャクドトウ</t>
    </rPh>
    <rPh sb="65" eb="66">
      <t>モチ</t>
    </rPh>
    <rPh sb="68" eb="71">
      <t>コウレイシャ</t>
    </rPh>
    <rPh sb="71" eb="73">
      <t>キノウ</t>
    </rPh>
    <rPh sb="73" eb="75">
      <t>ヒョウカ</t>
    </rPh>
    <rPh sb="76" eb="78">
      <t>ジッシ</t>
    </rPh>
    <rPh sb="82" eb="84">
      <t>バアイ</t>
    </rPh>
    <rPh sb="91" eb="92">
      <t>トウ</t>
    </rPh>
    <rPh sb="93" eb="95">
      <t>キサイ</t>
    </rPh>
    <phoneticPr fontId="5"/>
  </si>
  <si>
    <t>令和７年９月１日時点</t>
    <rPh sb="0" eb="2">
      <t>レイワ</t>
    </rPh>
    <rPh sb="3" eb="4">
      <t>ネン</t>
    </rPh>
    <rPh sb="5" eb="6">
      <t>ツキ</t>
    </rPh>
    <rPh sb="7" eb="8">
      <t>ニチ</t>
    </rPh>
    <rPh sb="8" eb="10">
      <t>ジテン</t>
    </rPh>
    <phoneticPr fontId="5"/>
  </si>
  <si>
    <t>令和６年１月１日～12月31日</t>
    <rPh sb="0" eb="2">
      <t>レイワ</t>
    </rPh>
    <rPh sb="3" eb="4">
      <t>ネン</t>
    </rPh>
    <rPh sb="5" eb="6">
      <t>ガツ</t>
    </rPh>
    <rPh sb="7" eb="8">
      <t>ニチ</t>
    </rPh>
    <rPh sb="11" eb="12">
      <t>ガツ</t>
    </rPh>
    <rPh sb="14" eb="15">
      <t>ニチ</t>
    </rPh>
    <phoneticPr fontId="5"/>
  </si>
  <si>
    <t>※「自施設の患者・家族」とは、貴院で診療を受けている患者・家族、および以前に貴院で診療を受けた患者・家族のことをさしています。
　 「他施設の患者・家族」とは、貴院以外の医療機関で診療を受けている患者・家族、および以前に貴院以外の医療機関で診療を受けていた患者・家族のことを
　　さしています。なお、自施設と他施設のいずれでも診療を受けている患者・家族については、「自施設の患者・家族」に含めてください。
※本設問は相談支援センターでの相談件数及び体制についてお伺いしております。</t>
    <rPh sb="2" eb="3">
      <t>ジ</t>
    </rPh>
    <rPh sb="3" eb="5">
      <t>シセツ</t>
    </rPh>
    <rPh sb="6" eb="8">
      <t>カンジャ</t>
    </rPh>
    <rPh sb="9" eb="11">
      <t>カゾク</t>
    </rPh>
    <rPh sb="15" eb="16">
      <t>キ</t>
    </rPh>
    <rPh sb="16" eb="17">
      <t>イン</t>
    </rPh>
    <rPh sb="18" eb="20">
      <t>シンリョウ</t>
    </rPh>
    <rPh sb="21" eb="22">
      <t>ウ</t>
    </rPh>
    <rPh sb="26" eb="28">
      <t>カンジャ</t>
    </rPh>
    <rPh sb="29" eb="31">
      <t>カゾク</t>
    </rPh>
    <rPh sb="38" eb="39">
      <t>キ</t>
    </rPh>
    <rPh sb="39" eb="40">
      <t>イン</t>
    </rPh>
    <rPh sb="41" eb="43">
      <t>シンリョウ</t>
    </rPh>
    <rPh sb="44" eb="45">
      <t>ウ</t>
    </rPh>
    <rPh sb="47" eb="49">
      <t>カンジャ</t>
    </rPh>
    <rPh sb="50" eb="52">
      <t>カゾク</t>
    </rPh>
    <rPh sb="67" eb="68">
      <t>タ</t>
    </rPh>
    <rPh sb="68" eb="70">
      <t>シセツ</t>
    </rPh>
    <rPh sb="71" eb="73">
      <t>カンジャ</t>
    </rPh>
    <rPh sb="74" eb="76">
      <t>カゾク</t>
    </rPh>
    <rPh sb="80" eb="81">
      <t>キ</t>
    </rPh>
    <rPh sb="81" eb="82">
      <t>イン</t>
    </rPh>
    <rPh sb="82" eb="84">
      <t>イガイ</t>
    </rPh>
    <rPh sb="85" eb="87">
      <t>イリョウ</t>
    </rPh>
    <rPh sb="87" eb="89">
      <t>キカン</t>
    </rPh>
    <rPh sb="90" eb="92">
      <t>シンリョウ</t>
    </rPh>
    <rPh sb="93" eb="94">
      <t>ウ</t>
    </rPh>
    <rPh sb="98" eb="100">
      <t>カンジャ</t>
    </rPh>
    <rPh sb="101" eb="103">
      <t>カゾク</t>
    </rPh>
    <rPh sb="107" eb="109">
      <t>イゼン</t>
    </rPh>
    <rPh sb="110" eb="111">
      <t>キ</t>
    </rPh>
    <rPh sb="111" eb="112">
      <t>イン</t>
    </rPh>
    <rPh sb="112" eb="114">
      <t>イガイ</t>
    </rPh>
    <rPh sb="115" eb="117">
      <t>イリョウ</t>
    </rPh>
    <rPh sb="117" eb="119">
      <t>キカン</t>
    </rPh>
    <rPh sb="120" eb="122">
      <t>シンリョウ</t>
    </rPh>
    <rPh sb="123" eb="124">
      <t>ウ</t>
    </rPh>
    <rPh sb="128" eb="130">
      <t>カンジャ</t>
    </rPh>
    <rPh sb="131" eb="133">
      <t>カゾク</t>
    </rPh>
    <rPh sb="204" eb="205">
      <t>ホン</t>
    </rPh>
    <rPh sb="205" eb="207">
      <t>セツモン</t>
    </rPh>
    <rPh sb="208" eb="210">
      <t>ソウダン</t>
    </rPh>
    <rPh sb="210" eb="212">
      <t>シエン</t>
    </rPh>
    <rPh sb="218" eb="220">
      <t>ソウダン</t>
    </rPh>
    <rPh sb="220" eb="222">
      <t>ケンスウ</t>
    </rPh>
    <rPh sb="222" eb="223">
      <t>オヨ</t>
    </rPh>
    <rPh sb="224" eb="226">
      <t>タイセイ</t>
    </rPh>
    <rPh sb="231" eb="232">
      <t>ウカガ</t>
    </rPh>
    <phoneticPr fontId="5"/>
  </si>
  <si>
    <r>
      <t>●</t>
    </r>
    <r>
      <rPr>
        <sz val="10"/>
        <color rgb="FFFF0000"/>
        <rFont val="ＭＳ Ｐゴシック"/>
        <family val="3"/>
        <charset val="128"/>
      </rPr>
      <t>年間ののべ相談件数の内容</t>
    </r>
    <r>
      <rPr>
        <sz val="10"/>
        <rFont val="ＭＳ Ｐゴシック"/>
        <family val="3"/>
        <charset val="128"/>
      </rPr>
      <t>についてそれぞれ相談件数を記載してください。</t>
    </r>
    <rPh sb="1" eb="3">
      <t>ネンカン</t>
    </rPh>
    <rPh sb="6" eb="8">
      <t>ソウダン</t>
    </rPh>
    <rPh sb="8" eb="10">
      <t>ケンスウ</t>
    </rPh>
    <rPh sb="11" eb="13">
      <t>ナイヨウ</t>
    </rPh>
    <rPh sb="21" eb="23">
      <t>ソウダン</t>
    </rPh>
    <rPh sb="23" eb="25">
      <t>ケンスウ</t>
    </rPh>
    <rPh sb="26" eb="28">
      <t>キサイ</t>
    </rPh>
    <phoneticPr fontId="5"/>
  </si>
  <si>
    <t>・項目の番号については、厚生労働省研究費補助金「がん対策における進捗管理指標の策定と計測システムの確立に関する研究班」が作成した「相談記入シート」を参考にしています。
・1回の相談で複数の内容について相談された場合は、それぞれの項目に計上して構いません。なお、詳細なカウントの方法については「相談記入シート」をご参照ください。
　https://ganjoho.jp/med_pro/consultation/support/registration_sheet.html</t>
    <phoneticPr fontId="5"/>
  </si>
  <si>
    <t>　03-01.　03のうち妊孕性・生殖機能</t>
    <rPh sb="13" eb="16">
      <t>ニンヨウセイ</t>
    </rPh>
    <rPh sb="17" eb="19">
      <t>セイショク</t>
    </rPh>
    <rPh sb="19" eb="21">
      <t>キノウ</t>
    </rPh>
    <phoneticPr fontId="5"/>
  </si>
  <si>
    <t>　03-02.　03のうちアピアランス</t>
    <phoneticPr fontId="5"/>
  </si>
  <si>
    <t>　03-03.　03のうち晩期合併症</t>
    <rPh sb="13" eb="15">
      <t>バンキ</t>
    </rPh>
    <rPh sb="15" eb="18">
      <t>ガッペイショウ</t>
    </rPh>
    <phoneticPr fontId="5"/>
  </si>
  <si>
    <t>　03-04.　03のうち長期フォローアップ</t>
    <rPh sb="13" eb="15">
      <t>チョウキ</t>
    </rPh>
    <phoneticPr fontId="5"/>
  </si>
  <si>
    <t>令和7年9月1日現在</t>
    <rPh sb="0" eb="2">
      <t>レイワ</t>
    </rPh>
    <rPh sb="3" eb="4">
      <t>ネン</t>
    </rPh>
    <rPh sb="4" eb="5">
      <t>ガンネン</t>
    </rPh>
    <rPh sb="5" eb="6">
      <t>ツキ</t>
    </rPh>
    <rPh sb="7" eb="8">
      <t>ヒ</t>
    </rPh>
    <rPh sb="8" eb="10">
      <t>ゲンザイ</t>
    </rPh>
    <phoneticPr fontId="5"/>
  </si>
  <si>
    <t>WebサイトのURL</t>
    <phoneticPr fontId="5"/>
  </si>
  <si>
    <r>
      <t>■Web会議ツールを活用した遠隔相談の実施</t>
    </r>
    <r>
      <rPr>
        <b/>
        <sz val="10"/>
        <rFont val="ＭＳ Ｐゴシック"/>
        <family val="3"/>
        <charset val="128"/>
      </rPr>
      <t>（実施/未実施）</t>
    </r>
    <rPh sb="4" eb="6">
      <t>カイギ</t>
    </rPh>
    <rPh sb="10" eb="12">
      <t>カツヨウ</t>
    </rPh>
    <rPh sb="14" eb="16">
      <t>エンカク</t>
    </rPh>
    <rPh sb="16" eb="18">
      <t>ソウダン</t>
    </rPh>
    <rPh sb="19" eb="21">
      <t>ジッシ</t>
    </rPh>
    <phoneticPr fontId="5"/>
  </si>
  <si>
    <t>がん相談支援センターの体制</t>
    <rPh sb="2" eb="4">
      <t>ソウダン</t>
    </rPh>
    <rPh sb="4" eb="6">
      <t>シエン</t>
    </rPh>
    <rPh sb="11" eb="13">
      <t>タイセイ</t>
    </rPh>
    <phoneticPr fontId="5"/>
  </si>
  <si>
    <t>※様式4の回答と齟齬がないようにすること。
注１）「専従」および「専任」とは、当該医療機関における当該診療従事者が、「専従」については「8割以上」、「専任」については「5割以上」、当該業務に従事している者をいう。
注２）常勤とは、原則として病院で定めた勤務時間の全てを勤務する者をいう。病院で定めた医師の１週間の勤務時間が、32時間未満の場合は、32時間以上勤務している者を常勤とし、その他は非常勤とする。</t>
  </si>
  <si>
    <t>■国立がん研究センターによる「相談支援センター相談員研修・基礎研修」について（がん相談支援センター内の人数）</t>
    <rPh sb="15" eb="17">
      <t>ソウダン</t>
    </rPh>
    <rPh sb="17" eb="19">
      <t>シエン</t>
    </rPh>
    <rPh sb="23" eb="26">
      <t>ソウダンイン</t>
    </rPh>
    <rPh sb="26" eb="28">
      <t>ケンシュウ</t>
    </rPh>
    <rPh sb="29" eb="31">
      <t>キソ</t>
    </rPh>
    <rPh sb="31" eb="33">
      <t>ケンシュウ</t>
    </rPh>
    <rPh sb="41" eb="43">
      <t>ソウダン</t>
    </rPh>
    <rPh sb="43" eb="45">
      <t>シエン</t>
    </rPh>
    <rPh sb="49" eb="50">
      <t>ウチ</t>
    </rPh>
    <rPh sb="51" eb="53">
      <t>ニンズウ</t>
    </rPh>
    <phoneticPr fontId="5"/>
  </si>
  <si>
    <t>国立がん研究センターによる「相談支援センター相談員研修・基礎研修」（１）～（３）の修了者数</t>
  </si>
  <si>
    <r>
      <rPr>
        <sz val="9"/>
        <color rgb="FF000000"/>
        <rFont val="ＭＳ Ｐゴシック"/>
        <family val="3"/>
        <charset val="128"/>
      </rPr>
      <t>うち相談支援に携わる者の専任の人数</t>
    </r>
    <r>
      <rPr>
        <sz val="9"/>
        <color rgb="FFFF0000"/>
        <rFont val="ＭＳ Ｐゴシック"/>
        <family val="3"/>
        <charset val="128"/>
      </rPr>
      <t>（</t>
    </r>
    <r>
      <rPr>
        <u/>
        <sz val="9"/>
        <color rgb="FFFF0000"/>
        <rFont val="ＭＳ Ｐゴシック"/>
        <family val="3"/>
        <charset val="128"/>
      </rPr>
      <t>専任</t>
    </r>
    <r>
      <rPr>
        <sz val="9"/>
        <color rgb="FFFF0000"/>
        <rFont val="ＭＳ Ｐゴシック"/>
        <family val="3"/>
        <charset val="128"/>
      </rPr>
      <t>かつ</t>
    </r>
    <r>
      <rPr>
        <u/>
        <sz val="9"/>
        <color rgb="FFFF0000"/>
        <rFont val="ＭＳ Ｐゴシック"/>
        <family val="3"/>
        <charset val="128"/>
      </rPr>
      <t>専従でない者</t>
    </r>
    <r>
      <rPr>
        <sz val="9"/>
        <color rgb="FFFF0000"/>
        <rFont val="ＭＳ Ｐゴシック"/>
        <family val="3"/>
        <charset val="128"/>
      </rPr>
      <t>）（注１）</t>
    </r>
  </si>
  <si>
    <r>
      <rPr>
        <sz val="9"/>
        <color rgb="FF000000"/>
        <rFont val="ＭＳ Ｐゴシック"/>
        <family val="3"/>
        <charset val="128"/>
      </rPr>
      <t>うち相談支援に携わる者の専従の人数</t>
    </r>
    <r>
      <rPr>
        <sz val="9"/>
        <color rgb="FFFF0000"/>
        <rFont val="ＭＳ Ｐゴシック"/>
        <family val="3"/>
        <charset val="128"/>
      </rPr>
      <t>（注１）</t>
    </r>
  </si>
  <si>
    <t>国立がん研究センターによる「相談支援センター相談員研修・基礎研修」（１）および（２）のみの修了者数</t>
    <rPh sb="14" eb="16">
      <t>ソウダン</t>
    </rPh>
    <rPh sb="16" eb="18">
      <t>シエン</t>
    </rPh>
    <rPh sb="22" eb="25">
      <t>ソウダンイン</t>
    </rPh>
    <rPh sb="25" eb="27">
      <t>ケンシュウ</t>
    </rPh>
    <rPh sb="28" eb="30">
      <t>キソ</t>
    </rPh>
    <rPh sb="30" eb="32">
      <t>ケンシュウ</t>
    </rPh>
    <rPh sb="45" eb="47">
      <t>シュウリョウ</t>
    </rPh>
    <rPh sb="47" eb="48">
      <t>シャ</t>
    </rPh>
    <rPh sb="48" eb="49">
      <t>スウ</t>
    </rPh>
    <phoneticPr fontId="5"/>
  </si>
  <si>
    <r>
      <rPr>
        <sz val="9"/>
        <color rgb="FF000000"/>
        <rFont val="ＭＳ Ｐゴシック"/>
        <family val="3"/>
        <charset val="128"/>
      </rPr>
      <t>うち相談支援に携わる者の専任の人数</t>
    </r>
    <r>
      <rPr>
        <sz val="9"/>
        <color rgb="FFFF0000"/>
        <rFont val="ＭＳ Ｐゴシック"/>
        <family val="3"/>
        <charset val="128"/>
      </rPr>
      <t>（</t>
    </r>
    <r>
      <rPr>
        <u/>
        <sz val="9"/>
        <color rgb="FFFF0000"/>
        <rFont val="ＭＳ Ｐゴシック"/>
        <family val="3"/>
        <charset val="128"/>
      </rPr>
      <t>専任</t>
    </r>
    <r>
      <rPr>
        <sz val="9"/>
        <color rgb="FFFF0000"/>
        <rFont val="ＭＳ Ｐゴシック"/>
        <family val="3"/>
        <charset val="128"/>
      </rPr>
      <t>かつ</t>
    </r>
    <r>
      <rPr>
        <u/>
        <sz val="9"/>
        <color rgb="FFFF0000"/>
        <rFont val="ＭＳ Ｐゴシック"/>
        <family val="3"/>
        <charset val="128"/>
      </rPr>
      <t>専従でない</t>
    </r>
    <r>
      <rPr>
        <sz val="9"/>
        <color rgb="FFFF0000"/>
        <rFont val="ＭＳ Ｐゴシック"/>
        <family val="3"/>
        <charset val="128"/>
      </rPr>
      <t>者）（注１）</t>
    </r>
  </si>
  <si>
    <t>■定期的な知識の更新のための研修等（がん相談支援センター内の人数）</t>
    <rPh sb="1" eb="4">
      <t>テイキテキ</t>
    </rPh>
    <rPh sb="5" eb="7">
      <t>チシキ</t>
    </rPh>
    <rPh sb="8" eb="10">
      <t>コウシン</t>
    </rPh>
    <rPh sb="14" eb="16">
      <t>ケンシュウ</t>
    </rPh>
    <rPh sb="16" eb="17">
      <t>トウ</t>
    </rPh>
    <rPh sb="28" eb="29">
      <t>ウチ</t>
    </rPh>
    <phoneticPr fontId="5"/>
  </si>
  <si>
    <t>①がん相談支援センターに配置されている相談支援に携わる者のうち、国立がん研究センターによる
　がん相談支援センター相談員継続研修の受講もしくは「相談支援センター相談員研修・基礎研修」（１）および（２）の再受講をした人数※</t>
    <rPh sb="3" eb="5">
      <t>ソウダン</t>
    </rPh>
    <rPh sb="5" eb="7">
      <t>シエン</t>
    </rPh>
    <rPh sb="12" eb="14">
      <t>ハイチ</t>
    </rPh>
    <rPh sb="19" eb="21">
      <t>ソウダン</t>
    </rPh>
    <rPh sb="21" eb="23">
      <t>シエン</t>
    </rPh>
    <rPh sb="24" eb="25">
      <t>タズサ</t>
    </rPh>
    <rPh sb="27" eb="28">
      <t>モノ</t>
    </rPh>
    <rPh sb="102" eb="104">
      <t>ジュコウ</t>
    </rPh>
    <phoneticPr fontId="5"/>
  </si>
  <si>
    <t>※がん相談支援センター相談員継続研修は令和５年度より廃止され、「相談支援センター相談員研修・基礎研修」（１）（２）に統一されています。</t>
    <rPh sb="3" eb="5">
      <t>ソウダン</t>
    </rPh>
    <rPh sb="5" eb="7">
      <t>シエン</t>
    </rPh>
    <rPh sb="11" eb="14">
      <t>ソウダンイン</t>
    </rPh>
    <rPh sb="14" eb="16">
      <t>ケイゾク</t>
    </rPh>
    <rPh sb="16" eb="18">
      <t>ケンシュウ</t>
    </rPh>
    <rPh sb="19" eb="21">
      <t>レイワ</t>
    </rPh>
    <rPh sb="22" eb="24">
      <t>ネンド</t>
    </rPh>
    <rPh sb="26" eb="28">
      <t>ハイシ</t>
    </rPh>
    <rPh sb="58" eb="60">
      <t>トウイツ</t>
    </rPh>
    <phoneticPr fontId="5"/>
  </si>
  <si>
    <r>
      <t>職種</t>
    </r>
    <r>
      <rPr>
        <sz val="11"/>
        <rFont val="ＭＳ Ｐゴシック"/>
        <family val="3"/>
        <charset val="128"/>
      </rPr>
      <t>等</t>
    </r>
    <rPh sb="0" eb="2">
      <t>ショクシュ</t>
    </rPh>
    <rPh sb="2" eb="3">
      <t>トウ</t>
    </rPh>
    <phoneticPr fontId="5"/>
  </si>
  <si>
    <r>
      <rPr>
        <sz val="11"/>
        <color rgb="FF000000"/>
        <rFont val="ＭＳ Ｐゴシック"/>
        <family val="3"/>
        <charset val="128"/>
      </rPr>
      <t>専従/専任/その他</t>
    </r>
    <r>
      <rPr>
        <sz val="11"/>
        <color rgb="FFFF0000"/>
        <rFont val="ＭＳ Ｐゴシック"/>
        <family val="3"/>
        <charset val="128"/>
      </rPr>
      <t>（注１）</t>
    </r>
  </si>
  <si>
    <r>
      <rPr>
        <sz val="11"/>
        <color rgb="FF000000"/>
        <rFont val="ＭＳ Ｐゴシック"/>
        <family val="3"/>
        <charset val="128"/>
      </rPr>
      <t>うち常勤の
人数</t>
    </r>
    <r>
      <rPr>
        <sz val="11"/>
        <color rgb="FFFF0000"/>
        <rFont val="ＭＳ Ｐゴシック"/>
        <family val="3"/>
        <charset val="128"/>
      </rPr>
      <t>（注２）</t>
    </r>
  </si>
  <si>
    <t>両立支援コーディネーター研修を受講した人数</t>
  </si>
  <si>
    <t>社会福祉士</t>
    <rPh sb="0" eb="2">
      <t>シャカイ</t>
    </rPh>
    <rPh sb="2" eb="5">
      <t>フクシシ</t>
    </rPh>
    <phoneticPr fontId="5"/>
  </si>
  <si>
    <t>その他</t>
  </si>
  <si>
    <t>医療心理に携わる者</t>
  </si>
  <si>
    <t>■がん患者及びその家族が必ず一度はがん相談支援センターを訪問することができる体制</t>
    <phoneticPr fontId="5"/>
  </si>
  <si>
    <t>　整備していると回答した場合、記載すること。整備していない場合は、「整備していない」と記入すること。</t>
    <rPh sb="22" eb="24">
      <t>セイビ</t>
    </rPh>
    <rPh sb="29" eb="31">
      <t>バアイ</t>
    </rPh>
    <rPh sb="34" eb="36">
      <t>セイビ</t>
    </rPh>
    <rPh sb="43" eb="45">
      <t>キニュウ</t>
    </rPh>
    <phoneticPr fontId="5"/>
  </si>
  <si>
    <t>　※必ずしも具体的な相談を伴わない、場所等の確認も含む</t>
    <phoneticPr fontId="5"/>
  </si>
  <si>
    <t>がん患者及びその家族ががん相談支援センターを訪問できる体制に関する、具体的な取り組み状況を記入してください。</t>
    <rPh sb="2" eb="4">
      <t>カンジャ</t>
    </rPh>
    <rPh sb="4" eb="5">
      <t>オヨ</t>
    </rPh>
    <rPh sb="8" eb="10">
      <t>カゾク</t>
    </rPh>
    <rPh sb="13" eb="15">
      <t>ソウダン</t>
    </rPh>
    <rPh sb="15" eb="17">
      <t>シエン</t>
    </rPh>
    <rPh sb="22" eb="24">
      <t>ホウモン</t>
    </rPh>
    <rPh sb="27" eb="29">
      <t>タイセイ</t>
    </rPh>
    <rPh sb="30" eb="31">
      <t>カン</t>
    </rPh>
    <rPh sb="34" eb="37">
      <t>グタイテキ</t>
    </rPh>
    <rPh sb="38" eb="39">
      <t>ト</t>
    </rPh>
    <rPh sb="40" eb="41">
      <t>ク</t>
    </rPh>
    <rPh sb="42" eb="44">
      <t>ジョウキョウ</t>
    </rPh>
    <rPh sb="45" eb="47">
      <t>キニュウ</t>
    </rPh>
    <phoneticPr fontId="5"/>
  </si>
  <si>
    <t>■がん相談支援センターの業務内容について、相談者からフィードバックを得る体制</t>
    <rPh sb="3" eb="5">
      <t>ソウダン</t>
    </rPh>
    <rPh sb="5" eb="7">
      <t>シエン</t>
    </rPh>
    <rPh sb="12" eb="14">
      <t>ギョウム</t>
    </rPh>
    <rPh sb="14" eb="16">
      <t>ナイヨウ</t>
    </rPh>
    <rPh sb="21" eb="24">
      <t>ソウダンシャ</t>
    </rPh>
    <rPh sb="34" eb="35">
      <t>エ</t>
    </rPh>
    <rPh sb="36" eb="38">
      <t>タイセイ</t>
    </rPh>
    <phoneticPr fontId="5"/>
  </si>
  <si>
    <t>がん相談支援センターの業務内容について、相談者からフィードバックを得る体制に関する、具体的な取り組み状況を記入してください。</t>
    <rPh sb="2" eb="4">
      <t>ソウダン</t>
    </rPh>
    <rPh sb="4" eb="6">
      <t>シエン</t>
    </rPh>
    <rPh sb="11" eb="13">
      <t>ギョウム</t>
    </rPh>
    <rPh sb="13" eb="15">
      <t>ナイヨウ</t>
    </rPh>
    <rPh sb="20" eb="23">
      <t>ソウダンシャ</t>
    </rPh>
    <rPh sb="33" eb="34">
      <t>エ</t>
    </rPh>
    <rPh sb="35" eb="37">
      <t>タイセイ</t>
    </rPh>
    <rPh sb="38" eb="39">
      <t>カン</t>
    </rPh>
    <rPh sb="42" eb="45">
      <t>グタイテキ</t>
    </rPh>
    <rPh sb="46" eb="47">
      <t>ト</t>
    </rPh>
    <rPh sb="48" eb="49">
      <t>ク</t>
    </rPh>
    <rPh sb="50" eb="52">
      <t>ジョウキョウ</t>
    </rPh>
    <rPh sb="53" eb="55">
      <t>キニュウ</t>
    </rPh>
    <phoneticPr fontId="5"/>
  </si>
  <si>
    <t>令和7年9月1日現在</t>
    <rPh sb="0" eb="2">
      <t>レイワ</t>
    </rPh>
    <phoneticPr fontId="5"/>
  </si>
  <si>
    <t>①専門家による相談会の開催回数</t>
  </si>
  <si>
    <t>②専門家の職種（例：社労士、キャリアコンサルタント等を全て記載）</t>
    <rPh sb="8" eb="9">
      <t>レイ</t>
    </rPh>
    <rPh sb="10" eb="13">
      <t>シャロウシ</t>
    </rPh>
    <rPh sb="25" eb="26">
      <t>ナド</t>
    </rPh>
    <rPh sb="27" eb="28">
      <t>スベ</t>
    </rPh>
    <rPh sb="29" eb="31">
      <t>キサイ</t>
    </rPh>
    <phoneticPr fontId="5"/>
  </si>
  <si>
    <t>　アピアランスに関する相談を院内で対応している</t>
    <rPh sb="8" eb="9">
      <t>カン</t>
    </rPh>
    <rPh sb="11" eb="13">
      <t>ソウダン</t>
    </rPh>
    <rPh sb="14" eb="16">
      <t>インナイ</t>
    </rPh>
    <rPh sb="17" eb="19">
      <t>タイオウ</t>
    </rPh>
    <phoneticPr fontId="5"/>
  </si>
  <si>
    <t>●がん患者の妊孕性温存に関する連携協力体制</t>
    <rPh sb="3" eb="5">
      <t>カンジャ</t>
    </rPh>
    <rPh sb="6" eb="9">
      <t>ニンヨウセイ</t>
    </rPh>
    <rPh sb="9" eb="11">
      <t>オンゾン</t>
    </rPh>
    <rPh sb="12" eb="13">
      <t>カン</t>
    </rPh>
    <rPh sb="15" eb="17">
      <t>レンケイ</t>
    </rPh>
    <rPh sb="17" eb="19">
      <t>キョウリョク</t>
    </rPh>
    <rPh sb="19" eb="21">
      <t>タイセイ</t>
    </rPh>
    <phoneticPr fontId="5"/>
  </si>
  <si>
    <t>　　　①-1意思決定支援に関わる医療従事者による相談を院内で実施している</t>
    <phoneticPr fontId="5"/>
  </si>
  <si>
    <t>　　　①-2意思決定支援に関わる医療従事者による相談を院外に依頼している</t>
    <phoneticPr fontId="5"/>
  </si>
  <si>
    <t>　②がん患者の妊孕性温存のための生殖医療</t>
    <rPh sb="4" eb="6">
      <t>カンジャ</t>
    </rPh>
    <rPh sb="7" eb="10">
      <t>ニンヨウセイ</t>
    </rPh>
    <rPh sb="10" eb="12">
      <t>オンゾン</t>
    </rPh>
    <rPh sb="16" eb="18">
      <t>セイショク</t>
    </rPh>
    <rPh sb="18" eb="20">
      <t>イリョウ</t>
    </rPh>
    <phoneticPr fontId="5"/>
  </si>
  <si>
    <t>　　　②-1がん患者の妊孕性温存のための生殖医療を専門とする自施設内の部門へ紹介した患者の人数</t>
    <rPh sb="11" eb="14">
      <t>ニンヨウセイ</t>
    </rPh>
    <rPh sb="30" eb="31">
      <t>ジ</t>
    </rPh>
    <rPh sb="33" eb="34">
      <t>ウチ</t>
    </rPh>
    <rPh sb="35" eb="37">
      <t>ブモン</t>
    </rPh>
    <phoneticPr fontId="5"/>
  </si>
  <si>
    <t>　　　②-2がん患者の妊孕性温存のための生殖医療を専門とする他施設へ紹介した患者の人数</t>
    <rPh sb="11" eb="14">
      <t>ニンヨウセイ</t>
    </rPh>
    <rPh sb="30" eb="31">
      <t>ホカ</t>
    </rPh>
    <phoneticPr fontId="5"/>
  </si>
  <si>
    <t>　③自治体のがん・生殖医療ネットワークを通じて、生殖医療を専門とする施設に紹介している</t>
    <rPh sb="2" eb="5">
      <t>ジチタイ</t>
    </rPh>
    <rPh sb="9" eb="11">
      <t>セイショク</t>
    </rPh>
    <rPh sb="11" eb="13">
      <t>イリョウ</t>
    </rPh>
    <rPh sb="20" eb="21">
      <t>ツウ</t>
    </rPh>
    <rPh sb="24" eb="26">
      <t>セイショク</t>
    </rPh>
    <rPh sb="26" eb="28">
      <t>イリョウ</t>
    </rPh>
    <rPh sb="29" eb="31">
      <t>センモン</t>
    </rPh>
    <rPh sb="34" eb="36">
      <t>シセツ</t>
    </rPh>
    <rPh sb="37" eb="39">
      <t>ショウカイ</t>
    </rPh>
    <phoneticPr fontId="5"/>
  </si>
  <si>
    <t>院内で自殺リスクに対する研修を開いている。</t>
    <rPh sb="0" eb="2">
      <t>インナイ</t>
    </rPh>
    <rPh sb="3" eb="5">
      <t>ジサツ</t>
    </rPh>
    <rPh sb="9" eb="10">
      <t>タイ</t>
    </rPh>
    <rPh sb="12" eb="14">
      <t>ケンシュウ</t>
    </rPh>
    <rPh sb="15" eb="16">
      <t>ヒラ</t>
    </rPh>
    <phoneticPr fontId="5"/>
  </si>
  <si>
    <t>●患者サロン等の開催状況</t>
  </si>
  <si>
    <t>　③サポートグループが主催した研修の開催件数</t>
  </si>
  <si>
    <t>●がん患者団体との連携協力体制</t>
    <rPh sb="3" eb="5">
      <t>カンジャ</t>
    </rPh>
    <rPh sb="5" eb="7">
      <t>ダンタイ</t>
    </rPh>
    <rPh sb="9" eb="11">
      <t>レンケイ</t>
    </rPh>
    <rPh sb="11" eb="13">
      <t>キョウリョク</t>
    </rPh>
    <rPh sb="13" eb="15">
      <t>タイセイ</t>
    </rPh>
    <phoneticPr fontId="5"/>
  </si>
  <si>
    <t>　①連携協力しているがん患者団体数</t>
  </si>
  <si>
    <t>　②連携協力しているがん患者団体</t>
    <rPh sb="2" eb="4">
      <t>レンケイ</t>
    </rPh>
    <rPh sb="4" eb="6">
      <t>キョウリョク</t>
    </rPh>
    <rPh sb="12" eb="14">
      <t>カンジャ</t>
    </rPh>
    <rPh sb="14" eb="16">
      <t>ダンタイ</t>
    </rPh>
    <phoneticPr fontId="5"/>
  </si>
  <si>
    <t>　　※代表的ながん患者団体のみ記載してください。</t>
    <rPh sb="3" eb="6">
      <t>ダイヒョウテキ</t>
    </rPh>
    <rPh sb="9" eb="11">
      <t>カンジャ</t>
    </rPh>
    <rPh sb="11" eb="13">
      <t>ダンタイ</t>
    </rPh>
    <rPh sb="15" eb="17">
      <t>キサイ</t>
    </rPh>
    <phoneticPr fontId="5"/>
  </si>
  <si>
    <r>
      <t>　　※患者団体の参加対象者が特定の疾患に限られていない場合には、「</t>
    </r>
    <r>
      <rPr>
        <b/>
        <sz val="10"/>
        <color rgb="FFFF0000"/>
        <rFont val="ＭＳ Ｐゴシック"/>
        <family val="3"/>
        <charset val="128"/>
      </rPr>
      <t>すべてのがん</t>
    </r>
    <r>
      <rPr>
        <sz val="10"/>
        <rFont val="ＭＳ Ｐゴシック"/>
        <family val="3"/>
        <charset val="128"/>
      </rPr>
      <t>」と記載してください。</t>
    </r>
    <rPh sb="3" eb="5">
      <t>カンジャ</t>
    </rPh>
    <rPh sb="5" eb="7">
      <t>ダンタイ</t>
    </rPh>
    <rPh sb="8" eb="10">
      <t>サンカ</t>
    </rPh>
    <rPh sb="10" eb="12">
      <t>タイショウ</t>
    </rPh>
    <rPh sb="12" eb="13">
      <t>シャ</t>
    </rPh>
    <rPh sb="14" eb="16">
      <t>トクテイ</t>
    </rPh>
    <rPh sb="17" eb="19">
      <t>シッカン</t>
    </rPh>
    <rPh sb="20" eb="21">
      <t>カギ</t>
    </rPh>
    <rPh sb="27" eb="29">
      <t>バアイ</t>
    </rPh>
    <rPh sb="41" eb="43">
      <t>キサイ</t>
    </rPh>
    <phoneticPr fontId="5"/>
  </si>
  <si>
    <t>　　※「紹介の可否」には、患者さんや家族から、その団体について問い合わせがあった際、具体的な紹介ができるかどうかについて記載してください。</t>
    <phoneticPr fontId="5"/>
  </si>
  <si>
    <t>造血器腫瘍</t>
    <rPh sb="0" eb="3">
      <t>ゾウケツキ</t>
    </rPh>
    <rPh sb="3" eb="5">
      <t>シュヨウ</t>
    </rPh>
    <phoneticPr fontId="5"/>
  </si>
  <si>
    <t>（期間：令和６年１月１日～12月31日）</t>
  </si>
  <si>
    <r>
      <t>※ がん診療に関連した専門外来の「対象となる疾患名」の項目は、以下の表の疾患名を用いて記載してください。
　　表の中に、該当する病名がない場合は、その病名を直接記載してください。
　　また、すべてのがん種が対象となる場合は、「</t>
    </r>
    <r>
      <rPr>
        <b/>
        <sz val="11"/>
        <color rgb="FFFF0000"/>
        <rFont val="ＭＳ Ｐゴシック"/>
        <family val="3"/>
        <charset val="128"/>
      </rPr>
      <t>すべてのがん</t>
    </r>
    <r>
      <rPr>
        <sz val="11"/>
        <rFont val="ＭＳ Ｐゴシック"/>
        <family val="3"/>
        <charset val="128"/>
      </rPr>
      <t>」と記載してください。</t>
    </r>
    <rPh sb="4" eb="6">
      <t>シンリョウ</t>
    </rPh>
    <rPh sb="7" eb="9">
      <t>カンレン</t>
    </rPh>
    <rPh sb="11" eb="13">
      <t>センモン</t>
    </rPh>
    <rPh sb="13" eb="15">
      <t>ガイライ</t>
    </rPh>
    <rPh sb="17" eb="19">
      <t>タイショウ</t>
    </rPh>
    <rPh sb="22" eb="24">
      <t>シッカン</t>
    </rPh>
    <rPh sb="24" eb="25">
      <t>ナ</t>
    </rPh>
    <rPh sb="36" eb="38">
      <t>シッカン</t>
    </rPh>
    <rPh sb="43" eb="45">
      <t>キサイ</t>
    </rPh>
    <rPh sb="101" eb="102">
      <t>シュ</t>
    </rPh>
    <rPh sb="103" eb="105">
      <t>タイショウ</t>
    </rPh>
    <rPh sb="108" eb="110">
      <t>バアイ</t>
    </rPh>
    <rPh sb="121" eb="123">
      <t>キサイ</t>
    </rPh>
    <phoneticPr fontId="5"/>
  </si>
  <si>
    <t>小児脳腫瘍
小児の眼・眼窩腫瘍
小児悪性骨軟部腫瘍
その他の小児固形腫瘍
小児造血器腫瘍</t>
    <rPh sb="39" eb="42">
      <t>ゾウケツキ</t>
    </rPh>
    <phoneticPr fontId="5"/>
  </si>
  <si>
    <t>造血器腫瘍</t>
    <rPh sb="0" eb="3">
      <t>ゾウケツキ</t>
    </rPh>
    <phoneticPr fontId="5"/>
  </si>
  <si>
    <t>追加で記載を希望する外来について</t>
    <rPh sb="0" eb="2">
      <t>ツイカ</t>
    </rPh>
    <rPh sb="3" eb="5">
      <t>キサイ</t>
    </rPh>
    <rPh sb="6" eb="8">
      <t>キボウ</t>
    </rPh>
    <rPh sb="10" eb="12">
      <t>ガイライ</t>
    </rPh>
    <phoneticPr fontId="5"/>
  </si>
  <si>
    <r>
      <rPr>
        <u/>
        <sz val="9"/>
        <color rgb="FF000000"/>
        <rFont val="ＭＳ Ｐゴシック"/>
        <family val="3"/>
        <charset val="128"/>
      </rPr>
      <t xml:space="preserve">注1）様式4の回答と齟齬がないようにすること。
</t>
    </r>
    <r>
      <rPr>
        <sz val="9"/>
        <color rgb="FF000000"/>
        <rFont val="ＭＳ Ｐゴシック"/>
        <family val="3"/>
        <charset val="128"/>
      </rPr>
      <t>注2）常勤とは原則として病院で定めた勤務時間の全てを勤務する者をいう。病院で定めた医師の１週間の勤務時間が、32時間未満の場合は、32時間以上勤務している者を常勤とし、その他は非常勤とする。
注3）「専従」および「専任」とは、当該医療機関における当該診療従事者が、「専従」については「8割以上」、「専任」については「5割以上」、当該業務に従事している者をいう。</t>
    </r>
  </si>
  <si>
    <t>令和7年9月1日現在</t>
    <phoneticPr fontId="5"/>
  </si>
  <si>
    <t>※臨床試験専用の窓口がある場合に限り、以下の表に記載してください。</t>
    <rPh sb="1" eb="3">
      <t>リンショウ</t>
    </rPh>
    <rPh sb="3" eb="5">
      <t>シケン</t>
    </rPh>
    <rPh sb="5" eb="7">
      <t>センヨウ</t>
    </rPh>
    <rPh sb="8" eb="9">
      <t>マド</t>
    </rPh>
    <rPh sb="9" eb="10">
      <t>クチ</t>
    </rPh>
    <rPh sb="13" eb="15">
      <t>バアイ</t>
    </rPh>
    <rPh sb="16" eb="17">
      <t>カギ</t>
    </rPh>
    <rPh sb="19" eb="21">
      <t>イカ</t>
    </rPh>
    <rPh sb="22" eb="23">
      <t>ヒョウ</t>
    </rPh>
    <rPh sb="24" eb="26">
      <t>キサイ</t>
    </rPh>
    <phoneticPr fontId="5"/>
  </si>
  <si>
    <t>院内のチーム医療の提供体制</t>
    <rPh sb="0" eb="2">
      <t>インナイ</t>
    </rPh>
    <rPh sb="6" eb="8">
      <t>イリョウ</t>
    </rPh>
    <rPh sb="9" eb="11">
      <t>テイキョウ</t>
    </rPh>
    <rPh sb="11" eb="13">
      <t>タイセイ</t>
    </rPh>
    <phoneticPr fontId="4"/>
  </si>
  <si>
    <t>院内に緩和ケアチームが設置されている。
（がん患者の身体的苦痛や精神心理的苦痛、社会的な問題等の把握及びそれらに対する適切な対応を、診断時から一貫して行っており、緩和ケアに関する診療報酬の項目が算定できる体制であること。）</t>
    <rPh sb="0" eb="2">
      <t>インナイ</t>
    </rPh>
    <rPh sb="3" eb="5">
      <t>カンワ</t>
    </rPh>
    <rPh sb="11" eb="13">
      <t>セッチ</t>
    </rPh>
    <rPh sb="89" eb="91">
      <t>シンリョウ</t>
    </rPh>
    <rPh sb="91" eb="93">
      <t>ホウシュウ</t>
    </rPh>
    <rPh sb="94" eb="96">
      <t>コウモク</t>
    </rPh>
    <rPh sb="102" eb="104">
      <t>タイセイ</t>
    </rPh>
    <phoneticPr fontId="5"/>
  </si>
  <si>
    <t>院内に口腔ケアチームが設置されている。
（周術期等口腔機能管理に関する項目が算定できる体制であること。）</t>
    <rPh sb="0" eb="2">
      <t>インナイ</t>
    </rPh>
    <rPh sb="3" eb="5">
      <t>コウクウ</t>
    </rPh>
    <rPh sb="11" eb="13">
      <t>セッチ</t>
    </rPh>
    <phoneticPr fontId="5"/>
  </si>
  <si>
    <t>院内に栄養サポートチームが設置されている。
（診療報酬の栄養サポートチーム加算が算定できる体制であること。）</t>
    <rPh sb="0" eb="2">
      <t>インナイ</t>
    </rPh>
    <rPh sb="3" eb="5">
      <t>エイヨウ</t>
    </rPh>
    <rPh sb="13" eb="15">
      <t>セッチ</t>
    </rPh>
    <rPh sb="28" eb="30">
      <t>エイヨウ</t>
    </rPh>
    <rPh sb="37" eb="39">
      <t>カサン</t>
    </rPh>
    <rPh sb="40" eb="42">
      <t>サンテイ</t>
    </rPh>
    <rPh sb="45" eb="47">
      <t>タイセイ</t>
    </rPh>
    <phoneticPr fontId="5"/>
  </si>
  <si>
    <t>院内に感染防止対策チーム（感染制御チーム）が設置されている。
（感染対策に関する診療報酬の項目が算定できる体制であること。）</t>
    <rPh sb="0" eb="2">
      <t>インナイ</t>
    </rPh>
    <rPh sb="3" eb="5">
      <t>カンセン</t>
    </rPh>
    <rPh sb="5" eb="7">
      <t>ボウシ</t>
    </rPh>
    <rPh sb="7" eb="9">
      <t>タイサク</t>
    </rPh>
    <rPh sb="13" eb="15">
      <t>カンセン</t>
    </rPh>
    <rPh sb="15" eb="17">
      <t>セイギョ</t>
    </rPh>
    <rPh sb="22" eb="24">
      <t>セッチ</t>
    </rPh>
    <rPh sb="32" eb="34">
      <t>カンセン</t>
    </rPh>
    <rPh sb="34" eb="36">
      <t>タイサク</t>
    </rPh>
    <rPh sb="37" eb="38">
      <t>カン</t>
    </rPh>
    <rPh sb="45" eb="47">
      <t>コウモク</t>
    </rPh>
    <rPh sb="48" eb="50">
      <t>サンテイ</t>
    </rPh>
    <rPh sb="53" eb="55">
      <t>タイセイ</t>
    </rPh>
    <phoneticPr fontId="5"/>
  </si>
  <si>
    <t>院内に摂食嚥下支援チームが設置されている。
（診療報酬の摂食嚥下機能回復体制加算等が算定できる体制であること。）</t>
    <rPh sb="0" eb="2">
      <t>インナイ</t>
    </rPh>
    <rPh sb="3" eb="5">
      <t>セッショク</t>
    </rPh>
    <rPh sb="5" eb="7">
      <t>エンゲ</t>
    </rPh>
    <rPh sb="7" eb="9">
      <t>シエン</t>
    </rPh>
    <rPh sb="13" eb="15">
      <t>セッチ</t>
    </rPh>
    <rPh sb="28" eb="30">
      <t>セッショク</t>
    </rPh>
    <rPh sb="30" eb="32">
      <t>エンゲ</t>
    </rPh>
    <rPh sb="32" eb="34">
      <t>キノウ</t>
    </rPh>
    <rPh sb="34" eb="36">
      <t>カイフク</t>
    </rPh>
    <rPh sb="36" eb="38">
      <t>タイセイ</t>
    </rPh>
    <rPh sb="38" eb="40">
      <t>カサン</t>
    </rPh>
    <rPh sb="40" eb="41">
      <t>トウ</t>
    </rPh>
    <rPh sb="42" eb="44">
      <t>サンテイ</t>
    </rPh>
    <rPh sb="47" eb="49">
      <t>タイセイ</t>
    </rPh>
    <phoneticPr fontId="5"/>
  </si>
  <si>
    <t>院内にリハビリテーションチームが設置されている。
（診療報酬のがん患者リハビリテーション料が算定できる体制であること。）</t>
    <rPh sb="0" eb="2">
      <t>インナイ</t>
    </rPh>
    <rPh sb="16" eb="18">
      <t>セッチ</t>
    </rPh>
    <rPh sb="33" eb="35">
      <t>カンジャ</t>
    </rPh>
    <rPh sb="44" eb="45">
      <t>リョウ</t>
    </rPh>
    <rPh sb="46" eb="48">
      <t>サンテイ</t>
    </rPh>
    <rPh sb="51" eb="53">
      <t>タイセイ</t>
    </rPh>
    <phoneticPr fontId="5"/>
  </si>
  <si>
    <t>院内に排尿ケアチームが設置されている。
（診療報酬の外来排尿自立指導料が算定できる体制であること。）</t>
    <rPh sb="0" eb="2">
      <t>インナイ</t>
    </rPh>
    <rPh sb="3" eb="5">
      <t>ハイニョウ</t>
    </rPh>
    <rPh sb="11" eb="13">
      <t>セッチ</t>
    </rPh>
    <rPh sb="26" eb="28">
      <t>ガイライ</t>
    </rPh>
    <rPh sb="28" eb="30">
      <t>ハイニョウ</t>
    </rPh>
    <rPh sb="30" eb="32">
      <t>ジリツ</t>
    </rPh>
    <rPh sb="32" eb="35">
      <t>シドウリョウ</t>
    </rPh>
    <rPh sb="36" eb="38">
      <t>サンテイ</t>
    </rPh>
    <rPh sb="41" eb="43">
      <t>タイセイ</t>
    </rPh>
    <phoneticPr fontId="5"/>
  </si>
  <si>
    <t>院内に精神科リエゾンチームが設置されている。
（診療報酬の精神科リエゾンチーム加算が算定できる体制であること。）</t>
    <rPh sb="0" eb="2">
      <t>インナイ</t>
    </rPh>
    <rPh sb="3" eb="6">
      <t>セイシンカ</t>
    </rPh>
    <rPh sb="14" eb="16">
      <t>セッチ</t>
    </rPh>
    <rPh sb="29" eb="32">
      <t>セイシンカ</t>
    </rPh>
    <rPh sb="39" eb="41">
      <t>カサン</t>
    </rPh>
    <rPh sb="42" eb="44">
      <t>サンテイ</t>
    </rPh>
    <rPh sb="47" eb="49">
      <t>タイセイ</t>
    </rPh>
    <phoneticPr fontId="5"/>
  </si>
  <si>
    <t>令和7年9月1日現在</t>
    <rPh sb="0" eb="2">
      <t>レイワ</t>
    </rPh>
    <rPh sb="3" eb="4">
      <t>ネン</t>
    </rPh>
    <phoneticPr fontId="0"/>
  </si>
  <si>
    <r>
      <t xml:space="preserve">②第三者による評価に関する状況について記載してください。
 　要件充足としては、JCI、ISO9001、日本医療機能評価機構 病院機能評価のみ該当と整理している。
　 </t>
    </r>
    <r>
      <rPr>
        <sz val="11"/>
        <color rgb="FFFF0000"/>
        <rFont val="ＭＳ Ｐゴシック"/>
        <family val="3"/>
        <charset val="128"/>
      </rPr>
      <t>第三者による評価を受けていない場合は、「受審なし」と記入ください。また、最終評価日は最終受審年月日（初日のみで構いません）を記入ください。</t>
    </r>
    <rPh sb="1" eb="4">
      <t>ダイサンシャ</t>
    </rPh>
    <rPh sb="7" eb="9">
      <t>ヒョウカ</t>
    </rPh>
    <rPh sb="10" eb="11">
      <t>カン</t>
    </rPh>
    <rPh sb="13" eb="15">
      <t>ジョウキョウ</t>
    </rPh>
    <rPh sb="19" eb="21">
      <t>キサイ</t>
    </rPh>
    <rPh sb="84" eb="87">
      <t>ダイサンシャ</t>
    </rPh>
    <rPh sb="90" eb="92">
      <t>ヒョウカ</t>
    </rPh>
    <rPh sb="93" eb="94">
      <t>ウ</t>
    </rPh>
    <rPh sb="99" eb="101">
      <t>バアイ</t>
    </rPh>
    <rPh sb="104" eb="106">
      <t>ジュシン</t>
    </rPh>
    <rPh sb="110" eb="112">
      <t>キニュウ</t>
    </rPh>
    <rPh sb="120" eb="122">
      <t>サイシュウ</t>
    </rPh>
    <rPh sb="122" eb="124">
      <t>ヒョウカ</t>
    </rPh>
    <rPh sb="124" eb="125">
      <t>ニチ</t>
    </rPh>
    <rPh sb="126" eb="128">
      <t>サイシュウ</t>
    </rPh>
    <rPh sb="130" eb="131">
      <t>ネン</t>
    </rPh>
    <rPh sb="146" eb="148">
      <t>キニュウ</t>
    </rPh>
    <phoneticPr fontId="5"/>
  </si>
  <si>
    <t>人数</t>
    <rPh sb="0" eb="2">
      <t>ニンズウ</t>
    </rPh>
    <phoneticPr fontId="33"/>
  </si>
  <si>
    <t>地域連携の推進体制（歯科との連携）について</t>
  </si>
  <si>
    <t>時期：</t>
    <rPh sb="0" eb="2">
      <t>ジキ</t>
    </rPh>
    <phoneticPr fontId="5"/>
  </si>
  <si>
    <t>地域連携の推進体制のうち、歯科との連携について、必要に応じて図等を用いてわかりやすく説明してください。</t>
    <rPh sb="0" eb="2">
      <t>チイキ</t>
    </rPh>
    <rPh sb="2" eb="4">
      <t>レンケイ</t>
    </rPh>
    <rPh sb="5" eb="7">
      <t>スイシン</t>
    </rPh>
    <rPh sb="7" eb="9">
      <t>タイセイ</t>
    </rPh>
    <rPh sb="13" eb="15">
      <t>シカ</t>
    </rPh>
    <rPh sb="17" eb="19">
      <t>レンケイ</t>
    </rPh>
    <rPh sb="24" eb="26">
      <t>ヒツヨウ</t>
    </rPh>
    <rPh sb="27" eb="28">
      <t>オウ</t>
    </rPh>
    <rPh sb="30" eb="31">
      <t>ズ</t>
    </rPh>
    <rPh sb="31" eb="32">
      <t>トウ</t>
    </rPh>
    <rPh sb="33" eb="34">
      <t>モチ</t>
    </rPh>
    <rPh sb="42" eb="44">
      <t>セツメイ</t>
    </rPh>
    <phoneticPr fontId="5"/>
  </si>
  <si>
    <r>
      <t>このシートのほかに資料がある場合は、</t>
    </r>
    <r>
      <rPr>
        <b/>
        <u/>
        <sz val="11"/>
        <color rgb="FFFF0000"/>
        <rFont val="ＭＳ Ｐゴシック"/>
        <family val="3"/>
        <charset val="128"/>
      </rPr>
      <t>ファイル名の頭に別紙○を付けた</t>
    </r>
    <r>
      <rPr>
        <sz val="11"/>
        <rFont val="ＭＳ Ｐゴシック"/>
        <family val="3"/>
        <charset val="128"/>
      </rPr>
      <t>電子ファイル、別添資料を提出すること。</t>
    </r>
    <rPh sb="9" eb="11">
      <t>シリョウ</t>
    </rPh>
    <rPh sb="14" eb="16">
      <t>バアイ</t>
    </rPh>
    <rPh sb="22" eb="23">
      <t>メイ</t>
    </rPh>
    <rPh sb="24" eb="25">
      <t>アタマ</t>
    </rPh>
    <rPh sb="26" eb="28">
      <t>ベッシ</t>
    </rPh>
    <rPh sb="30" eb="31">
      <t>ツ</t>
    </rPh>
    <rPh sb="33" eb="35">
      <t>デンシ</t>
    </rPh>
    <rPh sb="40" eb="42">
      <t>ベッテン</t>
    </rPh>
    <rPh sb="42" eb="44">
      <t>シリョウ</t>
    </rPh>
    <rPh sb="45" eb="47">
      <t>テイシュツ</t>
    </rPh>
    <phoneticPr fontId="5"/>
  </si>
  <si>
    <t>１．院内の口腔ケアチームのメンバーの職種及び人数について</t>
    <rPh sb="2" eb="4">
      <t>インナイ</t>
    </rPh>
    <rPh sb="5" eb="7">
      <t>コウクウ</t>
    </rPh>
    <rPh sb="18" eb="20">
      <t>ショクシュ</t>
    </rPh>
    <rPh sb="20" eb="21">
      <t>オヨ</t>
    </rPh>
    <rPh sb="22" eb="24">
      <t>ニンズウ</t>
    </rPh>
    <phoneticPr fontId="5"/>
  </si>
  <si>
    <t>院内に口腔ケアチームを設置している場合、記入すること。</t>
    <phoneticPr fontId="5"/>
  </si>
  <si>
    <t>地域の歯科医師等と連携している際は、そのことがわかるように備考欄に記入をお願いします。</t>
    <rPh sb="0" eb="2">
      <t>チイキ</t>
    </rPh>
    <rPh sb="3" eb="5">
      <t>シカ</t>
    </rPh>
    <rPh sb="5" eb="7">
      <t>イシ</t>
    </rPh>
    <rPh sb="7" eb="8">
      <t>トウ</t>
    </rPh>
    <rPh sb="9" eb="11">
      <t>レンケイ</t>
    </rPh>
    <rPh sb="15" eb="16">
      <t>サイ</t>
    </rPh>
    <rPh sb="29" eb="31">
      <t>ビコウ</t>
    </rPh>
    <rPh sb="31" eb="32">
      <t>ラン</t>
    </rPh>
    <rPh sb="33" eb="35">
      <t>キニュウ</t>
    </rPh>
    <rPh sb="37" eb="38">
      <t>ネガ</t>
    </rPh>
    <phoneticPr fontId="5"/>
  </si>
  <si>
    <t>備考欄：院外との連携の際は連携先を記載ください（例：郡市歯科医師会と連携／近隣の歯科医師と個別に連携　等）
なお、特段記載事項がない場合は空欄としてください。</t>
    <rPh sb="0" eb="3">
      <t>ビコウラン</t>
    </rPh>
    <rPh sb="57" eb="59">
      <t>トクダン</t>
    </rPh>
    <rPh sb="59" eb="61">
      <t>キサイ</t>
    </rPh>
    <rPh sb="61" eb="63">
      <t>ジコウ</t>
    </rPh>
    <rPh sb="66" eb="68">
      <t>バアイ</t>
    </rPh>
    <rPh sb="69" eb="71">
      <t>クウラン</t>
    </rPh>
    <phoneticPr fontId="4"/>
  </si>
  <si>
    <t>歯科医師</t>
    <rPh sb="0" eb="4">
      <t>シカイシ</t>
    </rPh>
    <phoneticPr fontId="5"/>
  </si>
  <si>
    <t>近隣の歯科医師と個別に連携</t>
    <phoneticPr fontId="5"/>
  </si>
  <si>
    <t>２．歯科との連携体制の有無について</t>
    <rPh sb="2" eb="4">
      <t>シカ</t>
    </rPh>
    <rPh sb="6" eb="8">
      <t>レンケイ</t>
    </rPh>
    <rPh sb="8" eb="10">
      <t>タイセイ</t>
    </rPh>
    <rPh sb="11" eb="13">
      <t>ウム</t>
    </rPh>
    <phoneticPr fontId="5"/>
  </si>
  <si>
    <r>
      <t>（１）　院内に歯科の診療科がある。
　　　　</t>
    </r>
    <r>
      <rPr>
        <sz val="9"/>
        <rFont val="ＭＳ Ｐゴシック"/>
        <family val="3"/>
        <charset val="128"/>
      </rPr>
      <t>（はい／いいえ）</t>
    </r>
    <rPh sb="4" eb="6">
      <t>インナイ</t>
    </rPh>
    <rPh sb="7" eb="9">
      <t>シカ</t>
    </rPh>
    <rPh sb="10" eb="12">
      <t>シンリョウ</t>
    </rPh>
    <rPh sb="12" eb="13">
      <t>カ</t>
    </rPh>
    <phoneticPr fontId="5"/>
  </si>
  <si>
    <r>
      <t>（２）　口腔機能が低下したがん患者に対して口腔機能の評価や改善のために歯科との連携体制を構築している。 
　　　</t>
    </r>
    <r>
      <rPr>
        <sz val="8"/>
        <rFont val="ＭＳ Ｐゴシック"/>
        <family val="3"/>
        <charset val="128"/>
      </rPr>
      <t>　（院内の歯科医師と連携体制を構築／地域の歯科医師と連携体制を構築／院内及び地域の歯科医師と連携体制を構築／連携体制を構築していない）</t>
    </r>
    <rPh sb="4" eb="6">
      <t>コウクウ</t>
    </rPh>
    <rPh sb="6" eb="8">
      <t>キノウ</t>
    </rPh>
    <rPh sb="9" eb="11">
      <t>テイカ</t>
    </rPh>
    <rPh sb="15" eb="17">
      <t>カンジャ</t>
    </rPh>
    <rPh sb="18" eb="19">
      <t>タイ</t>
    </rPh>
    <rPh sb="21" eb="23">
      <t>コウクウ</t>
    </rPh>
    <rPh sb="23" eb="25">
      <t>キノウ</t>
    </rPh>
    <rPh sb="26" eb="28">
      <t>ヒョウカ</t>
    </rPh>
    <rPh sb="29" eb="31">
      <t>カイゼン</t>
    </rPh>
    <rPh sb="35" eb="37">
      <t>シカ</t>
    </rPh>
    <rPh sb="39" eb="41">
      <t>レンケイ</t>
    </rPh>
    <rPh sb="41" eb="43">
      <t>タイセイ</t>
    </rPh>
    <rPh sb="44" eb="46">
      <t>コウチク</t>
    </rPh>
    <rPh sb="74" eb="76">
      <t>チイキ</t>
    </rPh>
    <rPh sb="77" eb="79">
      <t>シカ</t>
    </rPh>
    <rPh sb="79" eb="81">
      <t>イシ</t>
    </rPh>
    <rPh sb="82" eb="84">
      <t>レンケイ</t>
    </rPh>
    <rPh sb="84" eb="86">
      <t>タイセイ</t>
    </rPh>
    <rPh sb="87" eb="89">
      <t>コウチク</t>
    </rPh>
    <rPh sb="90" eb="92">
      <t>インナイ</t>
    </rPh>
    <rPh sb="92" eb="93">
      <t>オヨ</t>
    </rPh>
    <rPh sb="94" eb="96">
      <t>チイキ</t>
    </rPh>
    <rPh sb="97" eb="99">
      <t>シカ</t>
    </rPh>
    <rPh sb="99" eb="101">
      <t>イシ</t>
    </rPh>
    <rPh sb="102" eb="104">
      <t>レンケイ</t>
    </rPh>
    <rPh sb="104" eb="106">
      <t>タイセイ</t>
    </rPh>
    <rPh sb="107" eb="109">
      <t>コウチク</t>
    </rPh>
    <rPh sb="110" eb="112">
      <t>レンケイ</t>
    </rPh>
    <rPh sb="112" eb="114">
      <t>タイセイ</t>
    </rPh>
    <rPh sb="115" eb="117">
      <t>コウチク</t>
    </rPh>
    <phoneticPr fontId="5"/>
  </si>
  <si>
    <r>
      <t>（３）　周術期におけるがん患者の口腔健康管理について歯科との連携体制を構築している。 
　　</t>
    </r>
    <r>
      <rPr>
        <sz val="8"/>
        <rFont val="ＭＳ Ｐゴシック"/>
        <family val="3"/>
        <charset val="128"/>
      </rPr>
      <t>　　（院内の歯科医師と連携体制を構築／地域の歯科医師と連携体制を構築／院内及び地域の歯科医師と連携体制を構築／連携体制を構築していない）</t>
    </r>
    <rPh sb="4" eb="7">
      <t>シュウジュツキ</t>
    </rPh>
    <rPh sb="13" eb="15">
      <t>カンジャ</t>
    </rPh>
    <rPh sb="16" eb="18">
      <t>コウクウ</t>
    </rPh>
    <rPh sb="18" eb="20">
      <t>ケンコウ</t>
    </rPh>
    <rPh sb="20" eb="22">
      <t>カンリ</t>
    </rPh>
    <rPh sb="26" eb="28">
      <t>シカ</t>
    </rPh>
    <rPh sb="30" eb="32">
      <t>レンケイ</t>
    </rPh>
    <rPh sb="32" eb="34">
      <t>タイセイ</t>
    </rPh>
    <rPh sb="35" eb="37">
      <t>コウチク</t>
    </rPh>
    <phoneticPr fontId="5"/>
  </si>
  <si>
    <r>
      <t xml:space="preserve">（４）　栄養サポートチームに歯科が参加する連携体制を構築している。
</t>
    </r>
    <r>
      <rPr>
        <sz val="9"/>
        <rFont val="ＭＳ Ｐゴシック"/>
        <family val="3"/>
        <charset val="128"/>
      </rPr>
      <t>　　　</t>
    </r>
    <r>
      <rPr>
        <sz val="8"/>
        <rFont val="ＭＳ Ｐゴシック"/>
        <family val="3"/>
        <charset val="128"/>
      </rPr>
      <t>　　（院内の歯科医師と連携体制を構築／地域の歯科医師と連携体制を構築／院内及び地域の歯科医師と連携体制を構築／連携体制を構築していない）</t>
    </r>
    <rPh sb="14" eb="16">
      <t>シカ</t>
    </rPh>
    <rPh sb="17" eb="19">
      <t>サンカ</t>
    </rPh>
    <rPh sb="21" eb="23">
      <t>レンケイ</t>
    </rPh>
    <rPh sb="23" eb="25">
      <t>タイセイ</t>
    </rPh>
    <rPh sb="26" eb="28">
      <t>コウチク</t>
    </rPh>
    <phoneticPr fontId="5"/>
  </si>
  <si>
    <r>
      <t xml:space="preserve">（５）　緩和ケアチームに歯科が参加する連携体制を構築している。
</t>
    </r>
    <r>
      <rPr>
        <sz val="9"/>
        <rFont val="ＭＳ Ｐゴシック"/>
        <family val="3"/>
        <charset val="128"/>
      </rPr>
      <t>　　</t>
    </r>
    <r>
      <rPr>
        <sz val="8"/>
        <rFont val="ＭＳ Ｐゴシック"/>
        <family val="3"/>
        <charset val="128"/>
      </rPr>
      <t>　　　（院内の歯科医師と連携体制を構築／地域の歯科医師と連携体制を構築／院内及び地域の歯科医師と連携体制を構築／連携体制を構築していない）</t>
    </r>
    <rPh sb="4" eb="6">
      <t>カンワ</t>
    </rPh>
    <rPh sb="12" eb="14">
      <t>シカ</t>
    </rPh>
    <rPh sb="15" eb="17">
      <t>サンカ</t>
    </rPh>
    <rPh sb="19" eb="21">
      <t>レンケイ</t>
    </rPh>
    <rPh sb="21" eb="23">
      <t>タイセイ</t>
    </rPh>
    <rPh sb="24" eb="26">
      <t>コウチク</t>
    </rPh>
    <phoneticPr fontId="5"/>
  </si>
  <si>
    <t>（６）　上記（２）～（５）において地域の歯科医師と連携体制を構築している場合、連携している地域（院外）の歯科医療機関数</t>
    <rPh sb="17" eb="19">
      <t>チイキ</t>
    </rPh>
    <rPh sb="22" eb="24">
      <t>イシ</t>
    </rPh>
    <rPh sb="45" eb="47">
      <t>チイキ</t>
    </rPh>
    <phoneticPr fontId="5"/>
  </si>
  <si>
    <t>施設</t>
    <rPh sb="0" eb="2">
      <t>シセツ</t>
    </rPh>
    <phoneticPr fontId="5"/>
  </si>
  <si>
    <t>（７）　上記（２）～（５）において歯科と連携体制を構築している場合、どのような連携体制を構築しているかそれぞれ記載してください。</t>
    <rPh sb="4" eb="6">
      <t>ジョウキ</t>
    </rPh>
    <rPh sb="17" eb="19">
      <t>シカ</t>
    </rPh>
    <rPh sb="20" eb="22">
      <t>レンケイ</t>
    </rPh>
    <rPh sb="22" eb="24">
      <t>タイセイ</t>
    </rPh>
    <rPh sb="25" eb="27">
      <t>コウチク</t>
    </rPh>
    <rPh sb="31" eb="33">
      <t>バアイ</t>
    </rPh>
    <rPh sb="39" eb="41">
      <t>レンケイ</t>
    </rPh>
    <rPh sb="41" eb="43">
      <t>タイセイ</t>
    </rPh>
    <rPh sb="44" eb="46">
      <t>コウチク</t>
    </rPh>
    <rPh sb="55" eb="57">
      <t>キサイ</t>
    </rPh>
    <phoneticPr fontId="5"/>
  </si>
  <si>
    <t>（８）　上記（２）～（５）以外において歯科と連携体制を構築している場合、どのような連携体制を構築しているか記載してください。</t>
    <rPh sb="4" eb="6">
      <t>ジョウキ</t>
    </rPh>
    <rPh sb="13" eb="15">
      <t>イガイ</t>
    </rPh>
    <rPh sb="19" eb="21">
      <t>シカ</t>
    </rPh>
    <rPh sb="22" eb="24">
      <t>レンケイ</t>
    </rPh>
    <rPh sb="24" eb="26">
      <t>タイセイ</t>
    </rPh>
    <rPh sb="27" eb="29">
      <t>コウチク</t>
    </rPh>
    <rPh sb="33" eb="35">
      <t>バアイ</t>
    </rPh>
    <rPh sb="41" eb="43">
      <t>レンケイ</t>
    </rPh>
    <rPh sb="43" eb="45">
      <t>タイセイ</t>
    </rPh>
    <rPh sb="46" eb="48">
      <t>コウチク</t>
    </rPh>
    <rPh sb="53" eb="55">
      <t>キサイ</t>
    </rPh>
    <phoneticPr fontId="5"/>
  </si>
  <si>
    <t>２．病院概要</t>
    <rPh sb="2" eb="4">
      <t>ビョウイン</t>
    </rPh>
    <rPh sb="4" eb="6">
      <t>ガイヨウ</t>
    </rPh>
    <phoneticPr fontId="5"/>
  </si>
  <si>
    <t>　うち集中治療室（※特定集中治療室管理料を届け出ているものに限る）</t>
    <rPh sb="3" eb="5">
      <t>しゅうちゅう</t>
    </rPh>
    <rPh sb="5" eb="7">
      <t>ちりょう</t>
    </rPh>
    <rPh sb="7" eb="8">
      <t>しつ</t>
    </rPh>
    <rPh sb="10" eb="12">
      <t>とくてい</t>
    </rPh>
    <rPh sb="12" eb="14">
      <t>しゅうちゅう</t>
    </rPh>
    <rPh sb="14" eb="17">
      <t>ちりょうしつ</t>
    </rPh>
    <rPh sb="17" eb="19">
      <t>かんり</t>
    </rPh>
    <rPh sb="19" eb="20">
      <t>りょう</t>
    </rPh>
    <rPh sb="21" eb="22">
      <t>とど</t>
    </rPh>
    <rPh sb="23" eb="24">
      <t>で</t>
    </rPh>
    <rPh sb="30" eb="31">
      <t>かぎ</t>
    </rPh>
    <phoneticPr fontId="5" type="Hiragana"/>
  </si>
  <si>
    <t>・ 常勤：原則として病院で定めた勤務時間の全てを勤務する者をいう。病院で定めた医師の１週間の勤務時間が、32時間未満の場合は、
　　　　　32時間以上勤務している者を常勤とし、その他は非常勤とする。</t>
  </si>
  <si>
    <t>救命救急士</t>
    <rPh sb="0" eb="2">
      <t>キュウメイ</t>
    </rPh>
    <rPh sb="2" eb="4">
      <t>キュウキュウ</t>
    </rPh>
    <rPh sb="4" eb="5">
      <t>シ</t>
    </rPh>
    <phoneticPr fontId="5"/>
  </si>
  <si>
    <t>一般社団法人　日本内科学会　内科専門医</t>
  </si>
  <si>
    <t>公益社団法人  日本皮膚科学会　皮膚科専門医</t>
  </si>
  <si>
    <t>一般社団法人  日本耳鼻咽喉科頭頚部外科学会 　耳鼻咽喉科専門医</t>
  </si>
  <si>
    <t>一般社団法人  日本泌尿器科学会/日本泌尿器内視鏡学会　泌尿器腹腔鏡技術認定医</t>
  </si>
  <si>
    <t>公益社団法人  日本医学放射線学会　 放射線科専門医</t>
  </si>
  <si>
    <t>一般財団法人  日本インターベンショナルラジオロジー学会　IVR専門医</t>
  </si>
  <si>
    <t>一般社団法人　日本核医学会　核医学専門医</t>
  </si>
  <si>
    <t>一般財団法人  日本ペインクリニック学会　ペインクリニック専門医</t>
  </si>
  <si>
    <t>一般社団法人　日本集中治療医学会　集中治療専門医</t>
  </si>
  <si>
    <t>公益社団法人　日本臨床細胞学会　細胞診専門医</t>
  </si>
  <si>
    <t>一般社団法人　日本臨床検査医学会　臨床検査専門医</t>
  </si>
  <si>
    <t>一般社団法人　日本造血・免疫細胞療法学会　造血細胞移植認定医</t>
  </si>
  <si>
    <t>一般社団法人 日本内分泌学会・日本糖尿病学会　内分泌代謝・糖尿病内科領域専門医</t>
  </si>
  <si>
    <t>一般社団法人　日本脳卒中学会　専門医</t>
  </si>
  <si>
    <t>膠原病・リウマチ内科領域専門医</t>
  </si>
  <si>
    <t>一般社団法人　日本リウマチ学会　リウマチ専門医</t>
  </si>
  <si>
    <t>呼吸器外科専門医合同委員会　呼吸器外科専門医</t>
  </si>
  <si>
    <t>心臓血管外科専門医認定機構　心臓血管外科専門医</t>
  </si>
  <si>
    <t>一般社団法人　日本小児外科学会　小児外科専門医</t>
    <rPh sb="0" eb="2">
      <t>イッパン</t>
    </rPh>
    <rPh sb="2" eb="4">
      <t>シャダン</t>
    </rPh>
    <phoneticPr fontId="1"/>
  </si>
  <si>
    <t>一般社団法人　日本乳癌学会　乳腺外科専門医</t>
    <rPh sb="14" eb="16">
      <t>ニュウセン</t>
    </rPh>
    <rPh sb="16" eb="18">
      <t>ゲカ</t>
    </rPh>
    <rPh sb="18" eb="21">
      <t>センモンイ</t>
    </rPh>
    <phoneticPr fontId="1"/>
  </si>
  <si>
    <t>特定非営利活動法人　日本乳がん検診精度管理中央機構　検診マンモグラフィ読影認定医師A評価</t>
  </si>
  <si>
    <t>特定非営利活動法人  日本乳がん検診精度管理中央機構　検診マンモグラフィ読影認定医師B評価</t>
  </si>
  <si>
    <t>公益社団法人　日本医学放射線学会　 放射線治療専門医</t>
  </si>
  <si>
    <r>
      <t>一般社団法人　日本老年医学会　老年</t>
    </r>
    <r>
      <rPr>
        <sz val="14"/>
        <color rgb="FF000000"/>
        <rFont val="ＭＳ Ｐゴシック"/>
        <family val="3"/>
        <charset val="128"/>
        <scheme val="minor"/>
      </rPr>
      <t>科専門医</t>
    </r>
    <rPh sb="17" eb="18">
      <t>カ</t>
    </rPh>
    <phoneticPr fontId="1"/>
  </si>
  <si>
    <t>公益社団法人　日本臨床腫瘍学会　腫瘍内科専門医</t>
    <rPh sb="0" eb="2">
      <t>コウエキ</t>
    </rPh>
    <rPh sb="2" eb="4">
      <t>シャダン</t>
    </rPh>
    <rPh sb="4" eb="6">
      <t>ホウジン</t>
    </rPh>
    <rPh sb="7" eb="9">
      <t>ニホン</t>
    </rPh>
    <rPh sb="9" eb="11">
      <t>リンショウ</t>
    </rPh>
    <rPh sb="11" eb="13">
      <t>シュヨウ</t>
    </rPh>
    <rPh sb="13" eb="15">
      <t>ガッカイ</t>
    </rPh>
    <rPh sb="16" eb="18">
      <t>シュヨウ</t>
    </rPh>
    <rPh sb="18" eb="20">
      <t>ナイカ</t>
    </rPh>
    <rPh sb="20" eb="23">
      <t>センモンイ</t>
    </rPh>
    <phoneticPr fontId="1"/>
  </si>
  <si>
    <t>特定非営利活動法人　日本臨床腫瘍学会　がん薬物療法専門医</t>
  </si>
  <si>
    <t>一般社団法人　日本内分泌外科学会　内分泌外科専門医</t>
  </si>
  <si>
    <t>一般社団法人　日本内視鏡外科学会　呼吸器外科領域　技術認定取得者</t>
    <rPh sb="29" eb="32">
      <t>しゅとくしゃ</t>
    </rPh>
    <phoneticPr fontId="5" type="Hiragana"/>
  </si>
  <si>
    <t>一般社団法人　日本内視鏡外科学会　産科婦人科領域　技術認定取得者</t>
    <phoneticPr fontId="5" type="Hiragana"/>
  </si>
  <si>
    <t>一般社団法人　日本内視鏡外科学会　消化器・一般外科領域　技術認定取得者</t>
    <phoneticPr fontId="5" type="Hiragana"/>
  </si>
  <si>
    <t>一般社団法人　日本内視鏡外科学会　泌尿器科領域　技術認定取得者</t>
    <phoneticPr fontId="5" type="Hiragana"/>
  </si>
  <si>
    <t>一般社団法人　日本がん・生殖医療学会　認定がん・生殖医療ナビゲーター</t>
  </si>
  <si>
    <t>公益社団法人　日本口腔外科学会　口腔外科専門医（医師）</t>
  </si>
  <si>
    <t>一般社団法人　日本病理学会　口腔病理専門医（医師）</t>
  </si>
  <si>
    <t>公益社団法人　日本口腔外科学会　口腔外科専門医（歯科医師）</t>
  </si>
  <si>
    <t>一般社団法人　日本病理学会　口腔病理専門医（歯科医師）</t>
  </si>
  <si>
    <t>看護師（公益社団法人日本看護協会認定）</t>
  </si>
  <si>
    <t>がん看護専門看護師</t>
  </si>
  <si>
    <t>精神看護専門看護師</t>
  </si>
  <si>
    <t>地域看護専門看護師</t>
  </si>
  <si>
    <t>老人看護専門看護師</t>
  </si>
  <si>
    <t>急性・重症患者看護専門看護師</t>
  </si>
  <si>
    <t>感染症看護専門看護師</t>
  </si>
  <si>
    <t>家族支援専門看護師</t>
  </si>
  <si>
    <t>在宅看護専門看護師</t>
  </si>
  <si>
    <t>遺伝看護専門看護師</t>
  </si>
  <si>
    <t>放射線看護専門看護師</t>
  </si>
  <si>
    <t>クリティカルケア認定看護師　または 救急看護認定看護師　または 集中ケア認定看護師</t>
  </si>
  <si>
    <t>緩和ケア認定看護師　または　がん性疼痛看護認定看護師</t>
  </si>
  <si>
    <t>がん薬物療法看護認定看護師　または がん化学療法看護認定看護師</t>
  </si>
  <si>
    <t>在宅ケア認定看護師　または 訪問看護認定看護師</t>
  </si>
  <si>
    <t>生殖看護認定看護師　または 不妊症看護認定看護師</t>
  </si>
  <si>
    <t>摂食嚥下障害看護認定看護師　または 摂食・嚥下障害看護認定看護師</t>
  </si>
  <si>
    <t>皮膚排泄ケア認定看護師</t>
  </si>
  <si>
    <t>感染管理認定看護師</t>
  </si>
  <si>
    <t>手術看護認定看護師</t>
  </si>
  <si>
    <t>乳癌看護認定看護師</t>
  </si>
  <si>
    <t>認知症看護認定看護師</t>
  </si>
  <si>
    <t>がん放射線療法看護認定看護師</t>
  </si>
  <si>
    <t>臨床試験コーディネーター</t>
    <phoneticPr fontId="5" type="Hiragana"/>
  </si>
  <si>
    <t>(5)その他　</t>
    <rPh sb="5" eb="6">
      <t>タ</t>
    </rPh>
    <phoneticPr fontId="5"/>
  </si>
  <si>
    <t>感染管理委員会</t>
    <rPh sb="0" eb="2">
      <t>カンセン</t>
    </rPh>
    <rPh sb="2" eb="4">
      <t>カンリ</t>
    </rPh>
    <rPh sb="4" eb="7">
      <t>イインカイ</t>
    </rPh>
    <phoneticPr fontId="5"/>
  </si>
  <si>
    <t>患者数等</t>
    <phoneticPr fontId="5"/>
  </si>
  <si>
    <t>年間入院患者延べ数※１</t>
    <rPh sb="0" eb="2">
      <t>ネンカン</t>
    </rPh>
    <rPh sb="2" eb="4">
      <t>ニュウイン</t>
    </rPh>
    <rPh sb="4" eb="6">
      <t>カンジャ</t>
    </rPh>
    <rPh sb="6" eb="7">
      <t>ノ</t>
    </rPh>
    <rPh sb="8" eb="9">
      <t>スウ</t>
    </rPh>
    <phoneticPr fontId="5"/>
  </si>
  <si>
    <t>年間入院がん患者延べ数※２</t>
  </si>
  <si>
    <t>年間入院患者延べ数に占めるがん患者の割合</t>
    <rPh sb="0" eb="2">
      <t>ネンカン</t>
    </rPh>
    <rPh sb="2" eb="4">
      <t>ニュウイン</t>
    </rPh>
    <rPh sb="4" eb="6">
      <t>カンジャ</t>
    </rPh>
    <rPh sb="6" eb="7">
      <t>ノ</t>
    </rPh>
    <rPh sb="8" eb="9">
      <t>スウ</t>
    </rPh>
    <rPh sb="10" eb="11">
      <t>シ</t>
    </rPh>
    <rPh sb="15" eb="17">
      <t>カンジャ</t>
    </rPh>
    <rPh sb="18" eb="20">
      <t>ワリアイ</t>
    </rPh>
    <phoneticPr fontId="5"/>
  </si>
  <si>
    <t>※1 例えば、同一患者が当月中に2回入院した場合は2件とする。入院した患者がその日のうちに退院あるいは死亡した場合も1日として計上する。
※2 がん患者数等は、がんを主たる病名に確定診断されたものについて計上すること。
※3 年間外来がん患者延べ数は、当年の新来、再来がん患者及び往診、巡回診療、健康診断、人間ドック等を行い、診療録の作成または記載の追加を行ったがん患者の延べ数を記入する。同一患者が2つ以上の診療科を受診し、それぞれの診療科で診療録の作成または記載の追加を行った場合、それぞれの外来患者として計上する。</t>
    <phoneticPr fontId="5" type="Hiragana"/>
  </si>
  <si>
    <t>病理診断の件数</t>
    <rPh sb="0" eb="1">
      <t>ビョウ</t>
    </rPh>
    <rPh sb="1" eb="2">
      <t>リ</t>
    </rPh>
    <rPh sb="2" eb="4">
      <t>シンダン</t>
    </rPh>
    <rPh sb="5" eb="7">
      <t>ケンスウ</t>
    </rPh>
    <phoneticPr fontId="5"/>
  </si>
  <si>
    <t>病理組織診断</t>
    <rPh sb="2" eb="4">
      <t>ソシキ</t>
    </rPh>
    <phoneticPr fontId="5"/>
  </si>
  <si>
    <t>病理細胞診断</t>
    <rPh sb="0" eb="2">
      <t>びょうり</t>
    </rPh>
    <phoneticPr fontId="5" type="Hiragana"/>
  </si>
  <si>
    <t xml:space="preserve"> </t>
    <phoneticPr fontId="5" type="Hiragana"/>
  </si>
  <si>
    <t>うち、内視鏡手術用支援機器を用いるもの（ロボット支援手術）</t>
    <phoneticPr fontId="5" type="Hiragana"/>
  </si>
  <si>
    <t>腹腔鏡下手術　K654-3$、K655-22、K655-52、K655-23、K655-53、K657-22、K657-24、K657-23</t>
    <phoneticPr fontId="5"/>
  </si>
  <si>
    <t>　　うち、腹腔鏡下手術（内視鏡手術用支援機器を用いるもの（ロボット支援手術））　K655-23、K655-53、K657-24</t>
    <phoneticPr fontId="5" type="Hiragana"/>
  </si>
  <si>
    <t xml:space="preserve">　　うち、腹腔鏡下手術（内視鏡手術用支援機器を用いるもの（ロボット支援手術））　K843-4	</t>
  </si>
  <si>
    <t>うち、内視鏡手術用支援機器（ロボット支援手術）を用いて行った件数</t>
    <phoneticPr fontId="5" type="Hiragana"/>
  </si>
  <si>
    <t>がんの治療に際する妊孕性温存目的で精子凍結を行った患者の人数</t>
    <rPh sb="19" eb="21">
      <t>とうけつ</t>
    </rPh>
    <phoneticPr fontId="5" type="Hiragana"/>
  </si>
  <si>
    <t>　上記のうち、精巣内精子採取術（Onco-TESE）を行った患者の人数</t>
    <rPh sb="1" eb="3">
      <t>じょうき</t>
    </rPh>
    <rPh sb="33" eb="35">
      <t>にんずう</t>
    </rPh>
    <phoneticPr fontId="5" type="Hiragana"/>
  </si>
  <si>
    <t>がんの治療に際する妊孕性温存目的で未受精卵子の凍結保存を行った患者の人数</t>
    <rPh sb="17" eb="20">
      <t>みじゅせい</t>
    </rPh>
    <rPh sb="20" eb="22">
      <t>らんし</t>
    </rPh>
    <rPh sb="23" eb="25">
      <t>とうけつ</t>
    </rPh>
    <rPh sb="25" eb="27">
      <t>ほぞん</t>
    </rPh>
    <phoneticPr fontId="5" type="Hiragana"/>
  </si>
  <si>
    <t>がんの治療に際する妊孕性温存目的で受精卵（胚）の凍結保存を行った患者の人数</t>
    <rPh sb="17" eb="20">
      <t>じゅせいらん</t>
    </rPh>
    <rPh sb="21" eb="22">
      <t>はい</t>
    </rPh>
    <rPh sb="24" eb="26">
      <t>とうけつ</t>
    </rPh>
    <rPh sb="26" eb="28">
      <t>ほぞん</t>
    </rPh>
    <phoneticPr fontId="5" type="Hiragana"/>
  </si>
  <si>
    <t>がんの治療に際する妊孕性温存目的で卵巣組織の凍結保存を行った患者の人数</t>
    <rPh sb="17" eb="19">
      <t>らんそう</t>
    </rPh>
    <rPh sb="19" eb="21">
      <t>そしき</t>
    </rPh>
    <rPh sb="22" eb="24">
      <t>とうけつ</t>
    </rPh>
    <rPh sb="24" eb="26">
      <t>ほぞん</t>
    </rPh>
    <phoneticPr fontId="5" type="Hiragana"/>
  </si>
  <si>
    <t>がん患者の造血器腫瘍に対する自家造血幹細胞移植を自施設で行う体制を有している。</t>
    <rPh sb="16" eb="18">
      <t>ぞうけつ</t>
    </rPh>
    <rPh sb="18" eb="21">
      <t>かんさいぼう</t>
    </rPh>
    <phoneticPr fontId="5" type="Hiragana"/>
  </si>
  <si>
    <t>がん患者の造血器腫瘍に対する同種造血幹細胞移植を自施設で行う体制を有している。</t>
    <rPh sb="2" eb="4">
      <t>かんじゃ</t>
    </rPh>
    <rPh sb="5" eb="8">
      <t>ぞうけつき</t>
    </rPh>
    <rPh sb="8" eb="10">
      <t>しゅよう</t>
    </rPh>
    <rPh sb="11" eb="12">
      <t>たい</t>
    </rPh>
    <rPh sb="14" eb="16">
      <t>どうしゅ</t>
    </rPh>
    <rPh sb="16" eb="21">
      <t>ぞうけつかんさいぼう</t>
    </rPh>
    <rPh sb="21" eb="23">
      <t>いしょく</t>
    </rPh>
    <rPh sb="24" eb="25">
      <t>じ</t>
    </rPh>
    <rPh sb="25" eb="27">
      <t>しせつ</t>
    </rPh>
    <rPh sb="28" eb="29">
      <t>おこな</t>
    </rPh>
    <rPh sb="30" eb="32">
      <t>たいせい</t>
    </rPh>
    <rPh sb="33" eb="34">
      <t>ゆう</t>
    </rPh>
    <phoneticPr fontId="5" type="Hiragana"/>
  </si>
  <si>
    <t>がん患者の造血器腫瘍に対するCAR-T療法を自施設で行う体制を有している。</t>
    <phoneticPr fontId="5" type="Hiragana"/>
  </si>
  <si>
    <t>回開催（期間：令和６年１月1日～12月31日）</t>
    <rPh sb="0" eb="1">
      <t>カイ</t>
    </rPh>
    <rPh sb="1" eb="3">
      <t>カイサイ</t>
    </rPh>
    <rPh sb="4" eb="6">
      <t>キカン</t>
    </rPh>
    <rPh sb="7" eb="9">
      <t>レイワ</t>
    </rPh>
    <rPh sb="10" eb="11">
      <t>ネン</t>
    </rPh>
    <rPh sb="12" eb="13">
      <t>ツキ</t>
    </rPh>
    <rPh sb="14" eb="15">
      <t>ニチ</t>
    </rPh>
    <rPh sb="18" eb="19">
      <t>ツキ</t>
    </rPh>
    <rPh sb="21" eb="22">
      <t>ニチ</t>
    </rPh>
    <phoneticPr fontId="5"/>
  </si>
  <si>
    <t>（期間：令和６年１月１日～12月31日）</t>
    <rPh sb="1" eb="3">
      <t>キカン</t>
    </rPh>
    <rPh sb="4" eb="6">
      <t>レイワ</t>
    </rPh>
    <rPh sb="7" eb="8">
      <t>ネン</t>
    </rPh>
    <rPh sb="9" eb="10">
      <t>ツキ</t>
    </rPh>
    <rPh sb="11" eb="12">
      <t>ニチ</t>
    </rPh>
    <rPh sb="15" eb="16">
      <t>ツキ</t>
    </rPh>
    <rPh sb="18" eb="19">
      <t>ニチ</t>
    </rPh>
    <phoneticPr fontId="5"/>
  </si>
  <si>
    <t>大腸がん・肺がん・胃がん・乳がん・前立腺がん・肝胆膵がんに関する悪性腫瘍の手術件数（令和６年１月１日～12月31日）</t>
    <phoneticPr fontId="5"/>
  </si>
  <si>
    <t>全てのがんを対象としたのべ患者数　（令和６年1月1日～12月31日の間に放射線治療を開始した患者数）</t>
    <phoneticPr fontId="5"/>
  </si>
  <si>
    <t>我が国に多いがんを対象としたのべ患者数　（令和６年１月１日～12月31日の間に放射線治療を開始した患者数）</t>
    <phoneticPr fontId="5"/>
  </si>
  <si>
    <t>緩和ケアチームに対する新規診療症例の状況（重複可）（令和６年1月1日～12月31日）</t>
    <phoneticPr fontId="5"/>
  </si>
  <si>
    <t>自施設で実施したがんの治療に際する妊孕性温存治療の状況（令和６年１月１日～12月31日）</t>
    <phoneticPr fontId="5"/>
  </si>
  <si>
    <t>専門とするがんの診療状況</t>
    <rPh sb="0" eb="2">
      <t>センモン</t>
    </rPh>
    <rPh sb="8" eb="10">
      <t>シンリョウ</t>
    </rPh>
    <rPh sb="10" eb="12">
      <t>ジョウキョウ</t>
    </rPh>
    <phoneticPr fontId="5"/>
  </si>
  <si>
    <t>注１</t>
    <rPh sb="0" eb="1">
      <t>チュウ</t>
    </rPh>
    <phoneticPr fontId="69"/>
  </si>
  <si>
    <t>専門（◎）：当該がんを特に専門とする医師がおり、周囲の施設から患者を積極的に集めている</t>
    <phoneticPr fontId="69"/>
  </si>
  <si>
    <t>対応可（〇）：（積極的に患者を集めるわけではないが）受診された患者は自施設で標準的な対応（診断・治療）が可能である</t>
    <phoneticPr fontId="69"/>
  </si>
  <si>
    <t>他施設へ紹介（△）：他の施設に紹介することで対応している</t>
    <phoneticPr fontId="69"/>
  </si>
  <si>
    <t>注２</t>
    <rPh sb="0" eb="1">
      <t>チュウ</t>
    </rPh>
    <phoneticPr fontId="69"/>
  </si>
  <si>
    <t>臨床試験＝治験であればⅠ～Ⅲ相いずれでもよい。</t>
    <rPh sb="5" eb="7">
      <t>チケン</t>
    </rPh>
    <phoneticPr fontId="69"/>
  </si>
  <si>
    <t>↓記載必須</t>
    <rPh sb="1" eb="3">
      <t>キサイ</t>
    </rPh>
    <rPh sb="3" eb="5">
      <t>ヒッス</t>
    </rPh>
    <phoneticPr fontId="69"/>
  </si>
  <si>
    <t>専門◎／対応可〇／他施設へ紹介△（注１）</t>
    <rPh sb="0" eb="2">
      <t>センモン</t>
    </rPh>
    <rPh sb="4" eb="6">
      <t>タイオウ</t>
    </rPh>
    <rPh sb="6" eb="7">
      <t>カ</t>
    </rPh>
    <rPh sb="9" eb="10">
      <t>タ</t>
    </rPh>
    <rPh sb="10" eb="12">
      <t>シセツ</t>
    </rPh>
    <rPh sb="13" eb="15">
      <t>ショウカイ</t>
    </rPh>
    <rPh sb="17" eb="18">
      <t>チュウ</t>
    </rPh>
    <phoneticPr fontId="69"/>
  </si>
  <si>
    <t>臨床試験（注２）の実績の有無</t>
    <rPh sb="0" eb="2">
      <t>リンショウ</t>
    </rPh>
    <rPh sb="2" eb="4">
      <t>シケン</t>
    </rPh>
    <rPh sb="5" eb="6">
      <t>チュウ</t>
    </rPh>
    <rPh sb="9" eb="11">
      <t>ジッセキ</t>
    </rPh>
    <rPh sb="12" eb="14">
      <t>ウム</t>
    </rPh>
    <phoneticPr fontId="69"/>
  </si>
  <si>
    <t>担当診療科
（複数記載可）</t>
    <rPh sb="0" eb="2">
      <t>タントウ</t>
    </rPh>
    <rPh sb="9" eb="11">
      <t>キサイ</t>
    </rPh>
    <phoneticPr fontId="69"/>
  </si>
  <si>
    <t>備考</t>
    <rPh sb="0" eb="2">
      <t>ビコウ</t>
    </rPh>
    <phoneticPr fontId="69"/>
  </si>
  <si>
    <t>成人（15歳以上）</t>
    <rPh sb="0" eb="2">
      <t>セイジン</t>
    </rPh>
    <rPh sb="5" eb="6">
      <t>サイ</t>
    </rPh>
    <rPh sb="6" eb="8">
      <t>イジョウ</t>
    </rPh>
    <phoneticPr fontId="69"/>
  </si>
  <si>
    <t>診断
(生検等)</t>
    <rPh sb="0" eb="1">
      <t>コトワ</t>
    </rPh>
    <rPh sb="4" eb="6">
      <t>セイケン</t>
    </rPh>
    <rPh sb="6" eb="7">
      <t>ナド</t>
    </rPh>
    <phoneticPr fontId="69"/>
  </si>
  <si>
    <t>初発例への治療</t>
    <rPh sb="0" eb="2">
      <t>ショハツ</t>
    </rPh>
    <rPh sb="2" eb="3">
      <t>レイ</t>
    </rPh>
    <rPh sb="5" eb="7">
      <t>チリョウ</t>
    </rPh>
    <phoneticPr fontId="5"/>
  </si>
  <si>
    <t>再発例
への治療</t>
    <phoneticPr fontId="5"/>
  </si>
  <si>
    <t>手術</t>
    <rPh sb="0" eb="2">
      <t>シュジュツ</t>
    </rPh>
    <phoneticPr fontId="69"/>
  </si>
  <si>
    <t>放射線</t>
    <rPh sb="0" eb="3">
      <t>ホウシャセン</t>
    </rPh>
    <phoneticPr fontId="69"/>
  </si>
  <si>
    <t>薬物療法</t>
    <rPh sb="0" eb="2">
      <t>ヤクブツ</t>
    </rPh>
    <rPh sb="2" eb="4">
      <t>リョウホウ</t>
    </rPh>
    <phoneticPr fontId="69"/>
  </si>
  <si>
    <t>公開の窓口・特記事項など</t>
    <rPh sb="0" eb="2">
      <t>コウカイ</t>
    </rPh>
    <rPh sb="3" eb="5">
      <t>マドグチ</t>
    </rPh>
    <phoneticPr fontId="69"/>
  </si>
  <si>
    <t>脳腫瘍（リンパ腫以外）</t>
    <rPh sb="0" eb="3">
      <t>ノウシュヨウ</t>
    </rPh>
    <rPh sb="7" eb="8">
      <t>シュ</t>
    </rPh>
    <rPh sb="8" eb="10">
      <t>イガイ</t>
    </rPh>
    <phoneticPr fontId="69"/>
  </si>
  <si>
    <t>脳腫瘍（リンパ腫）</t>
    <rPh sb="0" eb="3">
      <t>ノウシュヨウ</t>
    </rPh>
    <phoneticPr fontId="69"/>
  </si>
  <si>
    <t>脊髄腫瘍</t>
    <rPh sb="0" eb="2">
      <t>セキズイ</t>
    </rPh>
    <rPh sb="2" eb="4">
      <t>シュヨウ</t>
    </rPh>
    <phoneticPr fontId="69"/>
  </si>
  <si>
    <t>眼腫瘍（眼瞼以外）</t>
    <rPh sb="0" eb="1">
      <t>ガン</t>
    </rPh>
    <rPh sb="1" eb="3">
      <t>シュヨウ</t>
    </rPh>
    <rPh sb="4" eb="6">
      <t>ガンケン</t>
    </rPh>
    <rPh sb="6" eb="8">
      <t>イガイ</t>
    </rPh>
    <phoneticPr fontId="69"/>
  </si>
  <si>
    <t>鼻腔・副鼻腔がん</t>
    <rPh sb="0" eb="2">
      <t>ビクウ</t>
    </rPh>
    <rPh sb="3" eb="6">
      <t>フクビクウ</t>
    </rPh>
    <phoneticPr fontId="69"/>
  </si>
  <si>
    <t>口腔がん</t>
    <rPh sb="0" eb="2">
      <t>コウクウ</t>
    </rPh>
    <phoneticPr fontId="69"/>
  </si>
  <si>
    <t>咽頭がん（上・中・下）</t>
    <rPh sb="0" eb="2">
      <t>イントウ</t>
    </rPh>
    <phoneticPr fontId="69"/>
  </si>
  <si>
    <t>喉頭がん</t>
    <rPh sb="0" eb="2">
      <t>コウトウ</t>
    </rPh>
    <phoneticPr fontId="69"/>
  </si>
  <si>
    <t>唾液腺がん</t>
    <rPh sb="0" eb="3">
      <t>ダエキセン</t>
    </rPh>
    <phoneticPr fontId="69"/>
  </si>
  <si>
    <t>外耳道がん</t>
    <rPh sb="0" eb="3">
      <t>ガイジドウ</t>
    </rPh>
    <phoneticPr fontId="69"/>
  </si>
  <si>
    <t>頭頚部肉腫</t>
    <rPh sb="0" eb="3">
      <t>トウケイブ</t>
    </rPh>
    <rPh sb="3" eb="5">
      <t>ニクシュ</t>
    </rPh>
    <phoneticPr fontId="69"/>
  </si>
  <si>
    <t>甲状腺がん</t>
    <rPh sb="0" eb="3">
      <t>コウジョウセン</t>
    </rPh>
    <phoneticPr fontId="69"/>
  </si>
  <si>
    <t>乳がん</t>
    <rPh sb="0" eb="1">
      <t>ニュウ</t>
    </rPh>
    <phoneticPr fontId="69"/>
  </si>
  <si>
    <t>気管がん</t>
    <rPh sb="0" eb="1">
      <t>キ</t>
    </rPh>
    <rPh sb="1" eb="2">
      <t>カン</t>
    </rPh>
    <phoneticPr fontId="69"/>
  </si>
  <si>
    <t>非小細胞肺がん</t>
    <rPh sb="0" eb="1">
      <t>ヒ</t>
    </rPh>
    <rPh sb="1" eb="4">
      <t>ショウサイボウ</t>
    </rPh>
    <rPh sb="4" eb="5">
      <t>ハイ</t>
    </rPh>
    <phoneticPr fontId="69"/>
  </si>
  <si>
    <t>小細胞肺がん</t>
    <rPh sb="0" eb="3">
      <t>ショウサイボウ</t>
    </rPh>
    <rPh sb="3" eb="4">
      <t>ハイ</t>
    </rPh>
    <phoneticPr fontId="69"/>
  </si>
  <si>
    <t>胸腺がん</t>
    <rPh sb="0" eb="2">
      <t>キョウセン</t>
    </rPh>
    <phoneticPr fontId="69"/>
  </si>
  <si>
    <t>胸腺腫</t>
    <rPh sb="0" eb="3">
      <t>キョウセンシュ</t>
    </rPh>
    <phoneticPr fontId="69"/>
  </si>
  <si>
    <t>縦隔胚細胞腫瘍</t>
    <rPh sb="0" eb="2">
      <t>ジュウカク</t>
    </rPh>
    <rPh sb="2" eb="7">
      <t>ハイサイボウシュヨウ</t>
    </rPh>
    <phoneticPr fontId="69"/>
  </si>
  <si>
    <t>縦隔腫瘍（上記以外の腫瘍）</t>
    <rPh sb="0" eb="2">
      <t>ジュウカク</t>
    </rPh>
    <rPh sb="2" eb="4">
      <t>シュヨウ</t>
    </rPh>
    <rPh sb="5" eb="7">
      <t>ジョウキ</t>
    </rPh>
    <rPh sb="7" eb="9">
      <t>イガイ</t>
    </rPh>
    <rPh sb="10" eb="12">
      <t>シュヨウ</t>
    </rPh>
    <phoneticPr fontId="69"/>
  </si>
  <si>
    <t>中皮腫（胸膜）</t>
    <rPh sb="0" eb="2">
      <t>チュウヒ</t>
    </rPh>
    <rPh sb="2" eb="3">
      <t>シュ</t>
    </rPh>
    <rPh sb="4" eb="6">
      <t>キョウマク</t>
    </rPh>
    <phoneticPr fontId="69"/>
  </si>
  <si>
    <t>中皮腫（腹膜）</t>
    <rPh sb="0" eb="2">
      <t>チュウヒ</t>
    </rPh>
    <rPh sb="4" eb="6">
      <t>フクマク</t>
    </rPh>
    <phoneticPr fontId="69"/>
  </si>
  <si>
    <t>食道がん</t>
  </si>
  <si>
    <t>胃がん</t>
    <rPh sb="0" eb="1">
      <t>イ</t>
    </rPh>
    <phoneticPr fontId="69"/>
  </si>
  <si>
    <t>小腸がん</t>
    <rPh sb="0" eb="2">
      <t>ショウチョウ</t>
    </rPh>
    <phoneticPr fontId="69"/>
  </si>
  <si>
    <t>大腸がん(結腸・直腸）</t>
    <rPh sb="0" eb="2">
      <t>ダイチョウ</t>
    </rPh>
    <rPh sb="5" eb="7">
      <t>ケッチョウ</t>
    </rPh>
    <rPh sb="8" eb="10">
      <t>チョクチョウ</t>
    </rPh>
    <phoneticPr fontId="69"/>
  </si>
  <si>
    <t>肛門・肛門管がん</t>
    <rPh sb="0" eb="2">
      <t>コウモン</t>
    </rPh>
    <rPh sb="3" eb="5">
      <t>コウモン</t>
    </rPh>
    <rPh sb="5" eb="6">
      <t>カン</t>
    </rPh>
    <phoneticPr fontId="69"/>
  </si>
  <si>
    <t>消化管間質性腫瘍（GIST）</t>
    <rPh sb="0" eb="3">
      <t>ショウカカン</t>
    </rPh>
    <rPh sb="3" eb="5">
      <t>カンシツ</t>
    </rPh>
    <rPh sb="5" eb="6">
      <t>セイ</t>
    </rPh>
    <rPh sb="6" eb="8">
      <t>シュヨウ</t>
    </rPh>
    <phoneticPr fontId="69"/>
  </si>
  <si>
    <t>消化管の神経内分泌腫瘍（NET／NEC)</t>
    <rPh sb="0" eb="3">
      <t>ショウカカン</t>
    </rPh>
    <rPh sb="4" eb="6">
      <t>シンケイ</t>
    </rPh>
    <rPh sb="6" eb="9">
      <t>ナイブンピツ</t>
    </rPh>
    <rPh sb="9" eb="11">
      <t>シュヨウ</t>
    </rPh>
    <phoneticPr fontId="69"/>
  </si>
  <si>
    <t>肝臓がん</t>
    <rPh sb="0" eb="2">
      <t>カンゾウ</t>
    </rPh>
    <phoneticPr fontId="69"/>
  </si>
  <si>
    <t>胆のう・胆管がん</t>
    <rPh sb="0" eb="1">
      <t>タン</t>
    </rPh>
    <rPh sb="4" eb="6">
      <t>タンカン</t>
    </rPh>
    <phoneticPr fontId="69"/>
  </si>
  <si>
    <t>膵臓がん（NET/NEC以外）</t>
    <rPh sb="0" eb="1">
      <t>スイ</t>
    </rPh>
    <rPh sb="1" eb="2">
      <t>ゾウ</t>
    </rPh>
    <rPh sb="2" eb="3">
      <t>スイゾウ</t>
    </rPh>
    <rPh sb="12" eb="14">
      <t>イガイ</t>
    </rPh>
    <phoneticPr fontId="69"/>
  </si>
  <si>
    <t>膵臓の神経内分泌腫瘍（NET／NEC)</t>
    <rPh sb="0" eb="1">
      <t>スイ</t>
    </rPh>
    <rPh sb="1" eb="2">
      <t>ゾウ</t>
    </rPh>
    <rPh sb="3" eb="5">
      <t>シンケイ</t>
    </rPh>
    <rPh sb="5" eb="8">
      <t>ナイブンピツ</t>
    </rPh>
    <rPh sb="8" eb="10">
      <t>シュヨウ</t>
    </rPh>
    <phoneticPr fontId="69"/>
  </si>
  <si>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69"/>
  </si>
  <si>
    <t>デスモイド腫瘍</t>
    <rPh sb="5" eb="7">
      <t>シュヨウ</t>
    </rPh>
    <phoneticPr fontId="69"/>
  </si>
  <si>
    <t>後腹膜肉腫</t>
    <rPh sb="0" eb="3">
      <t>コウフクマク</t>
    </rPh>
    <rPh sb="3" eb="5">
      <t>ニクシュ</t>
    </rPh>
    <phoneticPr fontId="69"/>
  </si>
  <si>
    <t>腎がん</t>
    <rPh sb="0" eb="1">
      <t>ジン</t>
    </rPh>
    <phoneticPr fontId="69"/>
  </si>
  <si>
    <t>褐色細胞腫・傍神経節腫瘍（頭頸部以外）</t>
    <rPh sb="6" eb="7">
      <t>ボウ</t>
    </rPh>
    <rPh sb="7" eb="9">
      <t>シンケイ</t>
    </rPh>
    <rPh sb="9" eb="10">
      <t>セツ</t>
    </rPh>
    <rPh sb="10" eb="12">
      <t>シュヨウ</t>
    </rPh>
    <rPh sb="13" eb="16">
      <t>トウケイブ</t>
    </rPh>
    <rPh sb="16" eb="18">
      <t>イガイ</t>
    </rPh>
    <phoneticPr fontId="69"/>
  </si>
  <si>
    <t>副腎皮質がん</t>
    <rPh sb="0" eb="1">
      <t>フク</t>
    </rPh>
    <rPh sb="1" eb="2">
      <t>ジン</t>
    </rPh>
    <rPh sb="2" eb="4">
      <t>ヒシツ</t>
    </rPh>
    <phoneticPr fontId="69"/>
  </si>
  <si>
    <t>腎盂尿管がん・膀胱がん</t>
    <rPh sb="0" eb="2">
      <t>ジンウ</t>
    </rPh>
    <rPh sb="2" eb="4">
      <t>ニョウカン</t>
    </rPh>
    <phoneticPr fontId="69"/>
  </si>
  <si>
    <t>精巣腫瘍</t>
    <rPh sb="0" eb="2">
      <t>セイソウ</t>
    </rPh>
    <rPh sb="2" eb="4">
      <t>シュヨウ</t>
    </rPh>
    <phoneticPr fontId="69"/>
  </si>
  <si>
    <t>前立腺がん</t>
    <rPh sb="0" eb="3">
      <t>ゼンリツセン</t>
    </rPh>
    <phoneticPr fontId="69"/>
  </si>
  <si>
    <t>子宮頸がん（上皮性）</t>
    <rPh sb="0" eb="2">
      <t>シキュウ</t>
    </rPh>
    <rPh sb="2" eb="3">
      <t>ケイ</t>
    </rPh>
    <rPh sb="6" eb="9">
      <t>ジョウヒセイ</t>
    </rPh>
    <phoneticPr fontId="69"/>
  </si>
  <si>
    <t>子宮体がん（上皮性）（子宮がん肉腫を含む）</t>
    <phoneticPr fontId="5"/>
  </si>
  <si>
    <t>子宮肉腫</t>
    <rPh sb="0" eb="2">
      <t>シキュウ</t>
    </rPh>
    <rPh sb="2" eb="4">
      <t>ニクシュ</t>
    </rPh>
    <phoneticPr fontId="69"/>
  </si>
  <si>
    <t>卵巣がん、卵管がん、腹膜がん（上皮性）</t>
    <rPh sb="0" eb="2">
      <t>ランソウ</t>
    </rPh>
    <rPh sb="5" eb="7">
      <t>ランカン</t>
    </rPh>
    <rPh sb="10" eb="12">
      <t>フクマク</t>
    </rPh>
    <rPh sb="15" eb="17">
      <t>ジョウヒ</t>
    </rPh>
    <rPh sb="17" eb="18">
      <t>セイ</t>
    </rPh>
    <phoneticPr fontId="69"/>
  </si>
  <si>
    <t>卵巣悪性胚細胞腫瘍</t>
    <rPh sb="2" eb="4">
      <t>アクセイ</t>
    </rPh>
    <phoneticPr fontId="5"/>
  </si>
  <si>
    <t>外陰がん</t>
    <rPh sb="0" eb="2">
      <t>ガイイン</t>
    </rPh>
    <phoneticPr fontId="69"/>
  </si>
  <si>
    <t>四肢・表在体幹の悪性軟部腫瘍</t>
    <rPh sb="0" eb="2">
      <t>シシ</t>
    </rPh>
    <rPh sb="5" eb="7">
      <t>タイカン</t>
    </rPh>
    <rPh sb="8" eb="10">
      <t>アクセイ</t>
    </rPh>
    <rPh sb="10" eb="12">
      <t>ナンブ</t>
    </rPh>
    <rPh sb="12" eb="14">
      <t>シュヨウ</t>
    </rPh>
    <phoneticPr fontId="69"/>
  </si>
  <si>
    <t>四肢の悪性骨腫瘍</t>
    <rPh sb="3" eb="5">
      <t>アクセイ</t>
    </rPh>
    <rPh sb="5" eb="6">
      <t>コツ</t>
    </rPh>
    <rPh sb="6" eb="8">
      <t>シュヨウ</t>
    </rPh>
    <phoneticPr fontId="69"/>
  </si>
  <si>
    <t>脊椎・骨盤の悪性骨腫瘍</t>
    <rPh sb="0" eb="2">
      <t>セキツイ</t>
    </rPh>
    <rPh sb="3" eb="5">
      <t>コツバン</t>
    </rPh>
    <rPh sb="6" eb="8">
      <t>アクセイ</t>
    </rPh>
    <rPh sb="8" eb="9">
      <t>コツ</t>
    </rPh>
    <rPh sb="9" eb="11">
      <t>シュヨウ</t>
    </rPh>
    <phoneticPr fontId="69"/>
  </si>
  <si>
    <t>皮膚の悪性黒色腫</t>
    <rPh sb="0" eb="2">
      <t>ヒフ</t>
    </rPh>
    <rPh sb="3" eb="5">
      <t>アクセイ</t>
    </rPh>
    <rPh sb="5" eb="8">
      <t>コクショクシュ</t>
    </rPh>
    <phoneticPr fontId="69"/>
  </si>
  <si>
    <t>皮膚がん（悪性黒色腫以外）</t>
    <rPh sb="0" eb="2">
      <t>ヒフ</t>
    </rPh>
    <rPh sb="5" eb="7">
      <t>アクセイ</t>
    </rPh>
    <rPh sb="7" eb="10">
      <t>コクショクシュ</t>
    </rPh>
    <rPh sb="10" eb="12">
      <t>イガイ</t>
    </rPh>
    <phoneticPr fontId="69"/>
  </si>
  <si>
    <t>悪性リンパ腫</t>
    <rPh sb="0" eb="2">
      <t>アクセイ</t>
    </rPh>
    <rPh sb="5" eb="6">
      <t>シュ</t>
    </rPh>
    <phoneticPr fontId="69"/>
  </si>
  <si>
    <t>急性白血病（骨髄性、リンパ性）</t>
    <rPh sb="0" eb="2">
      <t>キュウセイ</t>
    </rPh>
    <rPh sb="2" eb="5">
      <t>ハッケツビョウ</t>
    </rPh>
    <rPh sb="6" eb="9">
      <t>コツズイセイ</t>
    </rPh>
    <rPh sb="13" eb="14">
      <t>セイ</t>
    </rPh>
    <phoneticPr fontId="69"/>
  </si>
  <si>
    <t>慢性白血病（骨髄性、リンパ性）</t>
    <rPh sb="0" eb="2">
      <t>マンセイ</t>
    </rPh>
    <rPh sb="2" eb="5">
      <t>ハッケツビョウ</t>
    </rPh>
    <phoneticPr fontId="69"/>
  </si>
  <si>
    <t>多発性骨髄腫</t>
    <rPh sb="0" eb="3">
      <t>タハツセイ</t>
    </rPh>
    <rPh sb="3" eb="6">
      <t>コツズイシュ</t>
    </rPh>
    <phoneticPr fontId="69"/>
  </si>
  <si>
    <t>原発不明がん</t>
    <rPh sb="0" eb="2">
      <t>ゲンパツ</t>
    </rPh>
    <rPh sb="2" eb="4">
      <t>フメイ</t>
    </rPh>
    <phoneticPr fontId="69"/>
  </si>
  <si>
    <t>専門◎／対応可〇／他施設へ紹介△</t>
    <rPh sb="0" eb="2">
      <t>センモン</t>
    </rPh>
    <rPh sb="4" eb="6">
      <t>タイオウ</t>
    </rPh>
    <rPh sb="6" eb="7">
      <t>カ</t>
    </rPh>
    <rPh sb="9" eb="10">
      <t>タ</t>
    </rPh>
    <rPh sb="10" eb="12">
      <t>シセツ</t>
    </rPh>
    <rPh sb="13" eb="15">
      <t>ショウカイ</t>
    </rPh>
    <phoneticPr fontId="69"/>
  </si>
  <si>
    <t>臨床試験の
実績の有無</t>
    <rPh sb="0" eb="2">
      <t>リンショウ</t>
    </rPh>
    <rPh sb="2" eb="4">
      <t>シケン</t>
    </rPh>
    <rPh sb="6" eb="8">
      <t>ジッセキ</t>
    </rPh>
    <rPh sb="9" eb="11">
      <t>ウム</t>
    </rPh>
    <phoneticPr fontId="69"/>
  </si>
  <si>
    <t>小児（15歳未満）</t>
    <rPh sb="0" eb="2">
      <t>ショウニ</t>
    </rPh>
    <rPh sb="5" eb="8">
      <t>サイミマン</t>
    </rPh>
    <phoneticPr fontId="69"/>
  </si>
  <si>
    <t>小児脳腫瘍</t>
    <rPh sb="0" eb="2">
      <t>ショウニ</t>
    </rPh>
    <rPh sb="2" eb="5">
      <t>ノウシュヨウ</t>
    </rPh>
    <phoneticPr fontId="69"/>
  </si>
  <si>
    <t>小児眼腫瘍</t>
    <rPh sb="0" eb="1">
      <t>ガン</t>
    </rPh>
    <rPh sb="2" eb="3">
      <t>ガン</t>
    </rPh>
    <phoneticPr fontId="69"/>
  </si>
  <si>
    <t>小児悪性骨軟部腫瘍</t>
  </si>
  <si>
    <t>小児造血器腫瘍</t>
  </si>
  <si>
    <t>小児固形腫瘍(脳・目・骨軟部以外）</t>
  </si>
  <si>
    <t>令和６年1月1日～12月31日</t>
    <rPh sb="0" eb="2">
      <t>レイワ</t>
    </rPh>
    <rPh sb="3" eb="4">
      <t>ネン</t>
    </rPh>
    <rPh sb="5" eb="6">
      <t>ツキ</t>
    </rPh>
    <rPh sb="7" eb="8">
      <t>ニチ</t>
    </rPh>
    <rPh sb="11" eb="12">
      <t>ツキ</t>
    </rPh>
    <rPh sb="14" eb="15">
      <t>ニチ</t>
    </rPh>
    <phoneticPr fontId="5"/>
  </si>
  <si>
    <r>
      <t xml:space="preserve">※この別紙は任意記載です。岡山県がん診療連携推進病院認定要綱第2（１）の①のウに定めるカンファレンスのうち、ⅳについて記載してください。
　 </t>
    </r>
    <r>
      <rPr>
        <u/>
        <sz val="10"/>
        <rFont val="ＭＳ Ｐゴシック"/>
        <family val="3"/>
        <charset val="128"/>
      </rPr>
      <t>なお、記載がない場合は、「記載なし」と記入してください。</t>
    </r>
    <rPh sb="3" eb="5">
      <t>ベッシ</t>
    </rPh>
    <rPh sb="6" eb="8">
      <t>ニンイ</t>
    </rPh>
    <rPh sb="8" eb="10">
      <t>キサイ</t>
    </rPh>
    <rPh sb="40" eb="41">
      <t>サダ</t>
    </rPh>
    <rPh sb="59" eb="61">
      <t>キサイ</t>
    </rPh>
    <rPh sb="74" eb="76">
      <t>キサイ</t>
    </rPh>
    <rPh sb="79" eb="81">
      <t>バアイ</t>
    </rPh>
    <rPh sb="84" eb="86">
      <t>キサイ</t>
    </rPh>
    <rPh sb="90" eb="92">
      <t>キニュウ</t>
    </rPh>
    <phoneticPr fontId="5"/>
  </si>
  <si>
    <t>令和７年９月１日現在</t>
    <rPh sb="0" eb="2">
      <t>レイワ</t>
    </rPh>
    <rPh sb="3" eb="4">
      <t>ネン</t>
    </rPh>
    <phoneticPr fontId="4"/>
  </si>
  <si>
    <t>令和６年1月1日～12月31日</t>
    <phoneticPr fontId="5"/>
  </si>
  <si>
    <t>多職種連携カンファレンスとは「地域全体の医療を推進するため地域医療を支える多施設かつ多職種の連携強化と顔の見える関係づくりを目的として、緩和ケアに関わる多職種の医療・医療福祉従事者が一堂に会する場」とする。</t>
    <phoneticPr fontId="5"/>
  </si>
  <si>
    <t>令和7年9月1日現在</t>
    <rPh sb="0" eb="2">
      <t>レイワ</t>
    </rPh>
    <rPh sb="3" eb="4">
      <t>ネン</t>
    </rPh>
    <rPh sb="5" eb="6">
      <t>ツキ</t>
    </rPh>
    <rPh sb="7" eb="8">
      <t>ニチ</t>
    </rPh>
    <rPh sb="8" eb="10">
      <t>ゲンザイ</t>
    </rPh>
    <phoneticPr fontId="5"/>
  </si>
  <si>
    <t>がん相談支援センターの問い合わせ窓口　</t>
    <rPh sb="11" eb="12">
      <t>ト</t>
    </rPh>
    <rPh sb="13" eb="14">
      <t>ア</t>
    </rPh>
    <rPh sb="16" eb="18">
      <t>マドグチ</t>
    </rPh>
    <phoneticPr fontId="5"/>
  </si>
  <si>
    <t>専従(8割以上)</t>
    <rPh sb="0" eb="2">
      <t>センジュウ</t>
    </rPh>
    <rPh sb="4" eb="7">
      <t>ワリイジョウ</t>
    </rPh>
    <phoneticPr fontId="9"/>
  </si>
  <si>
    <t>専任(5割以上8割未満)</t>
    <rPh sb="0" eb="2">
      <t>センニン</t>
    </rPh>
    <rPh sb="4" eb="7">
      <t>ワリイジョウ</t>
    </rPh>
    <rPh sb="8" eb="9">
      <t>ワリ</t>
    </rPh>
    <rPh sb="9" eb="11">
      <t>ミマン</t>
    </rPh>
    <phoneticPr fontId="9"/>
  </si>
  <si>
    <t>■臨床試験に参加していない、地域の患者さんやご家族向けの問い合わせ窓口の有無について</t>
    <rPh sb="1" eb="3">
      <t>リンショウ</t>
    </rPh>
    <rPh sb="3" eb="5">
      <t>シケン</t>
    </rPh>
    <rPh sb="6" eb="8">
      <t>サンカ</t>
    </rPh>
    <rPh sb="36" eb="38">
      <t>ウム</t>
    </rPh>
    <phoneticPr fontId="5"/>
  </si>
  <si>
    <t>■臨床試験に参加していない、地域の医療機関向けの問い合わせ窓口について</t>
    <rPh sb="1" eb="3">
      <t>リンショウ</t>
    </rPh>
    <rPh sb="3" eb="5">
      <t>シケン</t>
    </rPh>
    <rPh sb="14" eb="16">
      <t>チイキ</t>
    </rPh>
    <rPh sb="17" eb="19">
      <t>イリョウ</t>
    </rPh>
    <rPh sb="19" eb="21">
      <t>キカン</t>
    </rPh>
    <phoneticPr fontId="5"/>
  </si>
  <si>
    <t>■治験に参加していない、地域の患者さんやご家族向けの問い合わせ窓口について</t>
    <rPh sb="1" eb="3">
      <t>チケン</t>
    </rPh>
    <rPh sb="4" eb="6">
      <t>サンカ</t>
    </rPh>
    <phoneticPr fontId="5"/>
  </si>
  <si>
    <t>※治験専用の窓口がある場合に限り、以下の表に記載してください。</t>
    <rPh sb="1" eb="3">
      <t>チケン</t>
    </rPh>
    <rPh sb="3" eb="5">
      <t>センヨウ</t>
    </rPh>
    <rPh sb="6" eb="7">
      <t>マド</t>
    </rPh>
    <rPh sb="7" eb="8">
      <t>クチ</t>
    </rPh>
    <rPh sb="11" eb="13">
      <t>バアイ</t>
    </rPh>
    <rPh sb="14" eb="15">
      <t>カギ</t>
    </rPh>
    <rPh sb="17" eb="19">
      <t>イカ</t>
    </rPh>
    <rPh sb="20" eb="21">
      <t>ヒョウ</t>
    </rPh>
    <rPh sb="22" eb="24">
      <t>キサイ</t>
    </rPh>
    <phoneticPr fontId="5"/>
  </si>
  <si>
    <t>■治験に参加していない、地域の医療機関向けの問い合わせ窓口について</t>
    <rPh sb="12" eb="14">
      <t>チイキ</t>
    </rPh>
    <rPh sb="15" eb="17">
      <t>イリョウ</t>
    </rPh>
    <rPh sb="17" eb="19">
      <t>キカン</t>
    </rPh>
    <phoneticPr fontId="5"/>
  </si>
  <si>
    <t>医療安全管理等の体制について</t>
    <rPh sb="0" eb="2">
      <t>イリョウ</t>
    </rPh>
    <rPh sb="2" eb="4">
      <t>アンゼン</t>
    </rPh>
    <rPh sb="4" eb="6">
      <t>カンリ</t>
    </rPh>
    <rPh sb="6" eb="7">
      <t>トウ</t>
    </rPh>
    <rPh sb="8" eb="10">
      <t>タイセイ</t>
    </rPh>
    <phoneticPr fontId="0"/>
  </si>
  <si>
    <t>令和７年９月１日時点</t>
    <rPh sb="0" eb="2">
      <t>レイワ</t>
    </rPh>
    <rPh sb="3" eb="4">
      <t>ネン</t>
    </rPh>
    <rPh sb="5" eb="6">
      <t>ツキ</t>
    </rPh>
    <rPh sb="7" eb="8">
      <t>ニチ</t>
    </rPh>
    <rPh sb="8" eb="10">
      <t>ジテン</t>
    </rPh>
    <phoneticPr fontId="5"/>
  </si>
  <si>
    <t>薬物療法に携わる専門的な知識及び技能を有する常勤の医師の人数</t>
    <rPh sb="28" eb="30">
      <t>ニンズウ</t>
    </rPh>
    <phoneticPr fontId="5"/>
  </si>
  <si>
    <t>上記の看護師のうち、専従の放射線治療に携わる専門的な知識及び技能を有する者の人数</t>
    <rPh sb="0" eb="2">
      <t>ジョウキ</t>
    </rPh>
    <rPh sb="3" eb="6">
      <t>カンゴシ</t>
    </rPh>
    <rPh sb="10" eb="12">
      <t>センジュウ</t>
    </rPh>
    <rPh sb="13" eb="18">
      <t>ホウシャセンチリョウ</t>
    </rPh>
    <rPh sb="19" eb="20">
      <t>タズサ</t>
    </rPh>
    <rPh sb="22" eb="25">
      <t>センモンテキ</t>
    </rPh>
    <rPh sb="26" eb="28">
      <t>チシキ</t>
    </rPh>
    <rPh sb="28" eb="29">
      <t>オヨ</t>
    </rPh>
    <rPh sb="30" eb="32">
      <t>ギノウ</t>
    </rPh>
    <rPh sb="33" eb="34">
      <t>ユウ</t>
    </rPh>
    <rPh sb="38" eb="40">
      <t>ニンズウ</t>
    </rPh>
    <phoneticPr fontId="5"/>
  </si>
  <si>
    <t>薬物療法に携わる専門的な知識及び技能を有する常勤の薬剤師の人数</t>
    <rPh sb="29" eb="31">
      <t>ニンズウ</t>
    </rPh>
    <phoneticPr fontId="5"/>
  </si>
  <si>
    <t>上記の細胞診断に係る業務に携わる者のうち、専任の専門的な知識及び技能を有する者の人数</t>
    <rPh sb="0" eb="2">
      <t>ジョウキ</t>
    </rPh>
    <rPh sb="3" eb="7">
      <t>サイボウシンダン</t>
    </rPh>
    <rPh sb="8" eb="9">
      <t>カカ</t>
    </rPh>
    <rPh sb="10" eb="12">
      <t>ギョウム</t>
    </rPh>
    <rPh sb="13" eb="14">
      <t>タズサ</t>
    </rPh>
    <rPh sb="16" eb="17">
      <t>モノ</t>
    </rPh>
    <rPh sb="21" eb="23">
      <t>センニン</t>
    </rPh>
    <rPh sb="24" eb="27">
      <t>センモンテキ</t>
    </rPh>
    <rPh sb="28" eb="31">
      <t>チシキオヨ</t>
    </rPh>
    <rPh sb="32" eb="34">
      <t>ギノウ</t>
    </rPh>
    <rPh sb="35" eb="36">
      <t>ユウ</t>
    </rPh>
    <rPh sb="38" eb="39">
      <t>モノ</t>
    </rPh>
    <rPh sb="40" eb="42">
      <t>ニンズウ</t>
    </rPh>
    <phoneticPr fontId="5"/>
  </si>
  <si>
    <t>以下の項目を概ね満たしている。</t>
    <rPh sb="0" eb="2">
      <t>イカ</t>
    </rPh>
    <rPh sb="3" eb="5">
      <t>コウモク</t>
    </rPh>
    <rPh sb="6" eb="7">
      <t>オオム</t>
    </rPh>
    <rPh sb="8" eb="9">
      <t>ミ</t>
    </rPh>
    <phoneticPr fontId="5"/>
  </si>
  <si>
    <t>-</t>
    <phoneticPr fontId="5"/>
  </si>
  <si>
    <t>国立がん研究センターによるがん相談支援センター相談員基礎研修（１）～（３）を修了した専任の相談支援に携わる者をそれぞれ１人ずつ配置している。</t>
    <phoneticPr fontId="5"/>
  </si>
  <si>
    <t>フィードバックの内容を自施設の相談支援の質の向上のために活用するとともに、県協議会で報告し、他施設とも情報共有している。</t>
    <phoneticPr fontId="5"/>
  </si>
  <si>
    <t>別紙19に詳細を記載してください。</t>
    <phoneticPr fontId="5"/>
  </si>
  <si>
    <t>別紙19に詳細を記載してください。
日本医療機能評価機構に加え、JCI、ISO9001の認定も該当する。</t>
    <phoneticPr fontId="5"/>
  </si>
  <si>
    <t>別紙19に詳細を記載してください。</t>
    <phoneticPr fontId="5"/>
  </si>
  <si>
    <t>(8)小児がん患者への対応について</t>
    <rPh sb="3" eb="5">
      <t>ショウニ</t>
    </rPh>
    <rPh sb="7" eb="9">
      <t>カンジャ</t>
    </rPh>
    <rPh sb="11" eb="13">
      <t>タイオウ</t>
    </rPh>
    <phoneticPr fontId="5"/>
  </si>
  <si>
    <t>(9)その他の施設について</t>
    <rPh sb="5" eb="6">
      <t>ほか</t>
    </rPh>
    <rPh sb="7" eb="9">
      <t>しせつ</t>
    </rPh>
    <phoneticPr fontId="5" type="Hiragana"/>
  </si>
  <si>
    <t>※通し番号については、機能別シートのA列（左端）の番号を記入してください。</t>
    <phoneticPr fontId="5"/>
  </si>
  <si>
    <r>
      <t xml:space="preserve">我が国に多いがんと、希少がんを含むそれ以外のがんの各がん種において、
■診断および初発例に対する各治療、再発例への治療について自施設の専門レベルを専門：◎、対応可：〇、他施設へ紹介：△で記入してください。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t>
    </r>
    <r>
      <rPr>
        <sz val="11"/>
        <color rgb="FF000000"/>
        <rFont val="ＭＳ Ｐゴシック"/>
        <family val="3"/>
        <charset val="128"/>
        <scheme val="major"/>
      </rPr>
      <t>■備考には、手術・放射線・薬物療法以外で行っている治療や特に当該がん種に関する窓口などがあれば、記載して下さい。
■「臨床試験の実績の有無」については、過去5年間の臨床試験の参加実績の有無についてご記入ください（有・無）。
■ 特に明記されていないところでは、各臓器でリンパ腫を除く各部位のがんについてお答えください。
■通常初回治療として行われない治療については、記入不要です（グレー背景）。それ以外は全てご回答ください。</t>
    </r>
    <phoneticPr fontId="69"/>
  </si>
  <si>
    <t>注）常勤とは、原則として病院で定めた勤務時間の全てを勤務する者をいう。病院で定めた医師の１週間の勤務時間が、32時間未満の場合は、32時間以上勤務している者を常勤とし、その他は非常勤とする。</t>
    <rPh sb="2" eb="4">
      <t>ジョウキン</t>
    </rPh>
    <phoneticPr fontId="5"/>
  </si>
  <si>
    <t>■がん相談支援センターの体制について
　※以下の１～６に該当する人数は必ず記載すること。その他の体制についてはそれぞれ記載すること。
　※専従・専任・その他については、当該の相談支援に携わる者が８割以上当該業務に従事している場合には専従、５割以上
　　 ８割未満の場合には専任、５割未満の場合にはその他としてください。</t>
    <phoneticPr fontId="5"/>
  </si>
  <si>
    <t>病理診断に携わる専門的な知識及び技能を有する常勤の医師の人数</t>
    <rPh sb="28" eb="30">
      <t>ニンズウ</t>
    </rPh>
    <phoneticPr fontId="5"/>
  </si>
  <si>
    <t>※原則として一人以上の配置が必要です。</t>
    <rPh sb="1" eb="3">
      <t>ゲンソク</t>
    </rPh>
    <phoneticPr fontId="5"/>
  </si>
  <si>
    <t>上記の薬剤師のうち、専任の専門資格を有する者の人数</t>
    <rPh sb="0" eb="2">
      <t>ジョウキ</t>
    </rPh>
    <rPh sb="3" eb="6">
      <t>ヤクザイシ</t>
    </rPh>
    <rPh sb="10" eb="12">
      <t>センニン</t>
    </rPh>
    <rPh sb="23" eb="25">
      <t>ニンズウ</t>
    </rPh>
    <phoneticPr fontId="5"/>
  </si>
  <si>
    <t>別紙18に詳細を記載してください。</t>
    <rPh sb="0" eb="2">
      <t>ベッシ</t>
    </rPh>
    <phoneticPr fontId="5"/>
  </si>
  <si>
    <t>専任：専任とは当該診療の実施を専ら担当していることをいう。この場合において、「専ら担当している」とは、その他診療を兼任していても差し支えないものとする。ただし、その就業時間の少なくとも５割以上、当該診療に従事している必要があるものとする。
※原則として一人以上の配置が必要です。</t>
    <rPh sb="0" eb="2">
      <t>センニン</t>
    </rPh>
    <rPh sb="121" eb="123">
      <t>ゲンソク</t>
    </rPh>
    <phoneticPr fontId="5"/>
  </si>
  <si>
    <t>専従：専従とは当該診療の実施日において、当該診療に専ら従事していることをいう。この場合において、「専ら従事している」とは、その就業時間の少なくとも８割以上、当該診療に従事していることをいう。
※原則として一人以上の配置が必要です。</t>
    <rPh sb="0" eb="2">
      <t>センジュウ</t>
    </rPh>
    <rPh sb="97" eb="99">
      <t>ゲンソク</t>
    </rPh>
    <phoneticPr fontId="5"/>
  </si>
  <si>
    <t>細胞診断に係る業務に携わる専門的な知識及び技能を有する者の人数</t>
    <rPh sb="29" eb="31">
      <t>ニンズウ</t>
    </rPh>
    <phoneticPr fontId="5"/>
  </si>
  <si>
    <t>271が"はい"の場合は要件区分がAになります。</t>
    <phoneticPr fontId="5"/>
  </si>
  <si>
    <t>275が"はい"の場合は要件区分がAになります。</t>
    <phoneticPr fontId="5"/>
  </si>
  <si>
    <t>別紙20に詳細を記載してください。</t>
    <phoneticPr fontId="5"/>
  </si>
  <si>
    <t>院内がん登録の実務を担う者を１人以上配置している。</t>
    <phoneticPr fontId="5"/>
  </si>
  <si>
    <t>国立がん研究センターが実施する研修で中級認定者の認定を受けている、専任の院内がん登録の実務を担う者の人数</t>
    <rPh sb="0" eb="2">
      <t>コクリツ</t>
    </rPh>
    <rPh sb="4" eb="6">
      <t>ケンキュウ</t>
    </rPh>
    <rPh sb="11" eb="13">
      <t>ジッシ</t>
    </rPh>
    <rPh sb="15" eb="17">
      <t>ケンシュウ</t>
    </rPh>
    <rPh sb="33" eb="35">
      <t>センニン</t>
    </rPh>
    <rPh sb="50" eb="52">
      <t>ニンズウ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</si>
</sst>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lt;=999]000;[&lt;=9999]000\-00;000\-0000"/>
    <numFmt numFmtId="178" formatCode="[$-411]ggge&quot;年&quot;m&quot;月&quot;d&quot;日&quot;;@"/>
    <numFmt numFmtId="179" formatCode="0_ "/>
    <numFmt numFmtId="180" formatCode=";;;"/>
    <numFmt numFmtId="181" formatCode="#,###"/>
    <numFmt numFmtId="182" formatCode="#,##0.0_);[Red]\(#,##0.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b/>
      <u/>
      <sz val="14"/>
      <name val="ＭＳ Ｐゴシック"/>
      <family val="3"/>
      <charset val="128"/>
    </font>
    <font>
      <sz val="8"/>
      <name val="ＭＳ Ｐゴシック"/>
      <family val="3"/>
      <charset val="128"/>
    </font>
    <font>
      <u/>
      <sz val="18"/>
      <name val="ＭＳ Ｐゴシック"/>
      <family val="3"/>
      <charset val="128"/>
    </font>
    <font>
      <strike/>
      <sz val="10"/>
      <name val="ＭＳ Ｐゴシック"/>
      <family val="3"/>
      <charset val="128"/>
    </font>
    <font>
      <b/>
      <sz val="14"/>
      <name val="ＭＳ Ｐゴシック"/>
      <family val="3"/>
      <charset val="128"/>
    </font>
    <font>
      <sz val="10"/>
      <color indexed="8"/>
      <name val="ＭＳ Ｐゴシック"/>
      <family val="3"/>
      <charset val="128"/>
    </font>
    <font>
      <strike/>
      <sz val="14"/>
      <name val="ＭＳ Ｐゴシック"/>
      <family val="3"/>
      <charset val="128"/>
    </font>
    <font>
      <b/>
      <sz val="11"/>
      <name val="ＭＳ Ｐゴシック"/>
      <family val="3"/>
      <charset val="128"/>
    </font>
    <font>
      <sz val="12"/>
      <color indexed="8"/>
      <name val="ＭＳ Ｐゴシック"/>
      <family val="3"/>
      <charset val="128"/>
    </font>
    <font>
      <sz val="9"/>
      <color indexed="8"/>
      <name val="ＭＳ Ｐゴシック"/>
      <family val="3"/>
      <charset val="128"/>
    </font>
    <font>
      <b/>
      <sz val="10"/>
      <name val="ＭＳ Ｐゴシック"/>
      <family val="3"/>
      <charset val="128"/>
    </font>
    <font>
      <u/>
      <sz val="11"/>
      <name val="ＭＳ Ｐゴシック"/>
      <family val="3"/>
      <charset val="128"/>
    </font>
    <font>
      <sz val="11"/>
      <color indexed="10"/>
      <name val="ＭＳ Ｐゴシック"/>
      <family val="3"/>
      <charset val="128"/>
    </font>
    <font>
      <sz val="10"/>
      <color indexed="10"/>
      <name val="ＭＳ Ｐゴシック"/>
      <family val="3"/>
      <charset val="128"/>
    </font>
    <font>
      <u/>
      <sz val="8"/>
      <color indexed="12"/>
      <name val="ＭＳ Ｐゴシック"/>
      <family val="3"/>
      <charset val="128"/>
    </font>
    <font>
      <sz val="11"/>
      <color theme="1"/>
      <name val="ＭＳ Ｐゴシック"/>
      <family val="3"/>
      <charset val="128"/>
      <scheme val="minor"/>
    </font>
    <font>
      <sz val="11"/>
      <color rgb="FF9C6500"/>
      <name val="ＭＳ Ｐゴシック"/>
      <family val="3"/>
      <charset val="128"/>
      <scheme val="minor"/>
    </font>
    <font>
      <sz val="10"/>
      <color rgb="FF000000"/>
      <name val="Arial"/>
      <family val="2"/>
    </font>
    <font>
      <b/>
      <sz val="11"/>
      <color rgb="FFFF0000"/>
      <name val="ＭＳ Ｐゴシック"/>
      <family val="3"/>
      <charset val="128"/>
    </font>
    <font>
      <sz val="11"/>
      <color rgb="FFFF0000"/>
      <name val="ＭＳ Ｐゴシック"/>
      <family val="3"/>
      <charset val="128"/>
    </font>
    <font>
      <sz val="13"/>
      <name val="ＭＳ Ｐゴシック"/>
      <family val="3"/>
      <charset val="128"/>
    </font>
    <font>
      <sz val="11"/>
      <color rgb="FF000000"/>
      <name val="游ゴシック"/>
      <family val="2"/>
      <charset val="128"/>
    </font>
    <font>
      <sz val="6"/>
      <name val="游ゴシック"/>
      <family val="2"/>
      <charset val="128"/>
    </font>
    <font>
      <sz val="11"/>
      <color theme="0"/>
      <name val="ＭＳ Ｐゴシック"/>
      <family val="2"/>
      <charset val="128"/>
      <scheme val="minor"/>
    </font>
    <font>
      <b/>
      <u/>
      <sz val="14"/>
      <color indexed="8"/>
      <name val="ＭＳ Ｐゴシック"/>
      <family val="3"/>
      <charset val="128"/>
    </font>
    <font>
      <b/>
      <sz val="10"/>
      <color rgb="FFFF0000"/>
      <name val="ＭＳ Ｐゴシック"/>
      <family val="3"/>
      <charset val="128"/>
    </font>
    <font>
      <sz val="10"/>
      <color theme="1"/>
      <name val="ＭＳ Ｐゴシック"/>
      <family val="3"/>
      <charset val="128"/>
    </font>
    <font>
      <u/>
      <sz val="9"/>
      <name val="ＭＳ Ｐゴシック"/>
      <family val="3"/>
      <charset val="128"/>
    </font>
    <font>
      <sz val="11"/>
      <color rgb="FF9C0006"/>
      <name val="ＭＳ Ｐゴシック"/>
      <family val="3"/>
      <charset val="128"/>
      <scheme val="minor"/>
    </font>
    <font>
      <sz val="8"/>
      <color indexed="8"/>
      <name val="ＭＳ Ｐゴシック"/>
      <family val="3"/>
      <charset val="128"/>
    </font>
    <font>
      <sz val="11"/>
      <color theme="1"/>
      <name val="ＭＳ Ｐゴシック"/>
      <family val="3"/>
      <charset val="128"/>
    </font>
    <font>
      <sz val="9"/>
      <color rgb="FFFF0000"/>
      <name val="ＭＳ Ｐゴシック"/>
      <family val="3"/>
      <charset val="128"/>
    </font>
    <font>
      <sz val="14"/>
      <color theme="1"/>
      <name val="ＭＳ Ｐゴシック"/>
      <family val="3"/>
      <charset val="128"/>
    </font>
    <font>
      <sz val="14"/>
      <color rgb="FFFF0000"/>
      <name val="ＭＳ Ｐゴシック"/>
      <family val="3"/>
      <charset val="128"/>
    </font>
    <font>
      <sz val="24"/>
      <name val="ＭＳ Ｐゴシック"/>
      <family val="3"/>
      <charset val="128"/>
    </font>
    <font>
      <sz val="10"/>
      <color rgb="FFFF0000"/>
      <name val="ＭＳ Ｐゴシック"/>
      <family val="3"/>
      <charset val="128"/>
    </font>
    <font>
      <sz val="11"/>
      <name val="ＭＳ Ｐゴシック"/>
      <family val="3"/>
      <charset val="128"/>
      <scheme val="minor"/>
    </font>
    <font>
      <sz val="11"/>
      <color theme="0"/>
      <name val="ＭＳ Ｐゴシック"/>
      <family val="3"/>
      <charset val="128"/>
    </font>
    <font>
      <strike/>
      <sz val="11"/>
      <color rgb="FFFF0000"/>
      <name val="ＭＳ Ｐゴシック"/>
      <family val="3"/>
      <charset val="128"/>
    </font>
    <font>
      <sz val="11"/>
      <color rgb="FF000000"/>
      <name val="ＭＳ Ｐゴシック"/>
      <family val="3"/>
      <charset val="128"/>
    </font>
    <font>
      <sz val="11"/>
      <color rgb="FF3333FF"/>
      <name val="ＭＳ Ｐゴシック"/>
      <family val="3"/>
      <charset val="128"/>
    </font>
    <font>
      <i/>
      <sz val="12"/>
      <color theme="0"/>
      <name val="ＭＳ Ｐゴシック"/>
      <family val="3"/>
      <charset val="128"/>
    </font>
    <font>
      <u/>
      <sz val="10"/>
      <name val="ＭＳ Ｐゴシック"/>
      <family val="3"/>
      <charset val="128"/>
    </font>
    <font>
      <sz val="10"/>
      <color rgb="FF000000"/>
      <name val="ＭＳ Ｐゴシック"/>
      <family val="3"/>
      <charset val="128"/>
    </font>
    <font>
      <sz val="9"/>
      <color rgb="FF000000"/>
      <name val="ＭＳ Ｐゴシック"/>
      <family val="3"/>
      <charset val="128"/>
    </font>
    <font>
      <u/>
      <sz val="9"/>
      <color rgb="FFFF0000"/>
      <name val="ＭＳ Ｐゴシック"/>
      <family val="3"/>
      <charset val="128"/>
    </font>
    <font>
      <u/>
      <sz val="9"/>
      <color rgb="FF000000"/>
      <name val="ＭＳ Ｐゴシック"/>
      <family val="3"/>
      <charset val="128"/>
    </font>
    <font>
      <b/>
      <u/>
      <sz val="14"/>
      <name val="ＭＳ Ｐゴシック"/>
      <family val="3"/>
      <charset val="128"/>
      <scheme val="minor"/>
    </font>
    <font>
      <b/>
      <u/>
      <sz val="11"/>
      <color rgb="FFFF0000"/>
      <name val="ＭＳ Ｐゴシック"/>
      <family val="3"/>
      <charset val="128"/>
    </font>
    <font>
      <u/>
      <sz val="12"/>
      <color indexed="12"/>
      <name val="ＭＳ Ｐゴシック"/>
      <family val="3"/>
      <charset val="128"/>
    </font>
    <font>
      <sz val="14"/>
      <color rgb="FF000000"/>
      <name val="ＭＳ Ｐゴシック"/>
      <family val="3"/>
      <charset val="128"/>
    </font>
    <font>
      <sz val="12"/>
      <color rgb="FF000000"/>
      <name val="ＭＳ Ｐゴシック"/>
      <family val="3"/>
      <charset val="128"/>
    </font>
    <font>
      <u/>
      <sz val="14"/>
      <color rgb="FF000000"/>
      <name val="ＭＳ Ｐゴシック"/>
      <family val="3"/>
      <charset val="128"/>
    </font>
    <font>
      <sz val="14"/>
      <color rgb="FF000000"/>
      <name val="ＭＳ Ｐゴシック"/>
      <family val="3"/>
      <charset val="128"/>
      <scheme val="minor"/>
    </font>
    <font>
      <sz val="13"/>
      <color rgb="FF000000"/>
      <name val="ＭＳ Ｐゴシック"/>
      <family val="3"/>
      <charset val="128"/>
    </font>
    <font>
      <sz val="14"/>
      <color rgb="FF000000"/>
      <name val="ＭＳ Ｐゴシック "/>
      <family val="3"/>
      <charset val="128"/>
    </font>
    <font>
      <sz val="12"/>
      <color rgb="FFFF0000"/>
      <name val="ＭＳ Ｐゴシック"/>
      <family val="3"/>
      <charset val="128"/>
    </font>
    <font>
      <sz val="11"/>
      <color rgb="FF000000"/>
      <name val="ＭＳ Ｐゴシック"/>
      <family val="3"/>
      <charset val="128"/>
      <scheme val="major"/>
    </font>
    <font>
      <sz val="6"/>
      <name val="ＭＳ Ｐゴシック"/>
      <family val="2"/>
      <charset val="128"/>
      <scheme val="minor"/>
    </font>
    <font>
      <sz val="11"/>
      <name val="ＭＳ Ｐゴシック"/>
      <family val="3"/>
      <charset val="128"/>
      <scheme val="major"/>
    </font>
    <font>
      <b/>
      <sz val="11"/>
      <name val="ＭＳ Ｐゴシック"/>
      <family val="3"/>
      <charset val="128"/>
      <scheme val="minor"/>
    </font>
    <font>
      <sz val="11"/>
      <color rgb="FFFF0000"/>
      <name val="ＭＳ Ｐゴシック"/>
      <family val="3"/>
      <charset val="128"/>
      <scheme val="minor"/>
    </font>
  </fonts>
  <fills count="46">
    <fill>
      <patternFill patternType="none"/>
    </fill>
    <fill>
      <patternFill patternType="gray125"/>
    </fill>
    <fill>
      <patternFill patternType="solid">
        <fgColor indexed="42"/>
      </patternFill>
    </fill>
    <fill>
      <patternFill patternType="solid">
        <fgColor indexed="27"/>
      </patternFill>
    </fill>
    <fill>
      <patternFill patternType="solid">
        <fgColor indexed="47"/>
      </patternFill>
    </fill>
    <fill>
      <patternFill patternType="solid">
        <fgColor indexed="26"/>
      </patternFill>
    </fill>
    <fill>
      <patternFill patternType="solid">
        <fgColor indexed="47"/>
        <bgColor indexed="26"/>
      </patternFill>
    </fill>
    <fill>
      <patternFill patternType="solid">
        <fgColor indexed="47"/>
        <bgColor indexed="64"/>
      </patternFill>
    </fill>
    <fill>
      <patternFill patternType="solid">
        <fgColor indexed="26"/>
        <bgColor indexed="64"/>
      </patternFill>
    </fill>
    <fill>
      <patternFill patternType="solid">
        <fgColor indexed="47"/>
        <bgColor indexed="9"/>
      </patternFill>
    </fill>
    <fill>
      <patternFill patternType="solid">
        <fgColor indexed="65"/>
      </patternFill>
    </fill>
    <fill>
      <patternFill patternType="solid">
        <fgColor indexed="9"/>
      </patternFill>
    </fill>
    <fill>
      <patternFill patternType="solid">
        <fgColor indexed="26"/>
        <bgColor indexed="42"/>
      </patternFill>
    </fill>
    <fill>
      <patternFill patternType="solid">
        <fgColor rgb="FFFFEB9C"/>
      </patternFill>
    </fill>
    <fill>
      <patternFill patternType="solid">
        <fgColor rgb="FFFFFFCC"/>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CCFFCC"/>
        <bgColor rgb="FFFFFFFF"/>
      </patternFill>
    </fill>
    <fill>
      <patternFill patternType="solid">
        <fgColor rgb="FFFFFFCC"/>
        <bgColor rgb="FF000000"/>
      </patternFill>
    </fill>
    <fill>
      <patternFill patternType="solid">
        <fgColor rgb="FFFFCC99"/>
        <bgColor rgb="FFFFFFFF"/>
      </patternFill>
    </fill>
    <fill>
      <patternFill patternType="solid">
        <fgColor rgb="FFFFFFCC"/>
        <bgColor rgb="FFFFFFFF"/>
      </patternFill>
    </fill>
    <fill>
      <patternFill patternType="solid">
        <fgColor rgb="FFFFC7CE"/>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9" tint="0.39997558519241921"/>
        <bgColor indexed="64"/>
      </patternFill>
    </fill>
    <fill>
      <patternFill patternType="solid">
        <fgColor theme="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CCCCFF"/>
        <bgColor indexed="64"/>
      </patternFill>
    </fill>
    <fill>
      <patternFill patternType="solid">
        <fgColor rgb="FFFF0000"/>
        <bgColor indexed="64"/>
      </patternFill>
    </fill>
    <fill>
      <patternFill patternType="gray0625">
        <bgColor theme="0"/>
      </patternFill>
    </fill>
    <fill>
      <patternFill patternType="gray0625">
        <bgColor indexed="47"/>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CFFCC"/>
        <bgColor rgb="FF000000"/>
      </patternFill>
    </fill>
    <fill>
      <patternFill patternType="solid">
        <fgColor theme="0"/>
        <bgColor rgb="FFFFFFFF"/>
      </patternFill>
    </fill>
    <fill>
      <patternFill patternType="solid">
        <fgColor rgb="FFFFFFFF"/>
        <bgColor indexed="64"/>
      </patternFill>
    </fill>
    <fill>
      <patternFill patternType="solid">
        <fgColor rgb="FFFFCC99"/>
        <bgColor indexed="42"/>
      </patternFill>
    </fill>
    <fill>
      <patternFill patternType="solid">
        <fgColor theme="0" tint="-0.14999847407452621"/>
        <bgColor indexed="64"/>
      </patternFill>
    </fill>
  </fills>
  <borders count="2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medium">
        <color indexed="64"/>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style="hair">
        <color indexed="64"/>
      </top>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diagonal/>
    </border>
    <border>
      <left/>
      <right/>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57"/>
      </left>
      <right style="thin">
        <color indexed="57"/>
      </right>
      <top style="thin">
        <color indexed="57"/>
      </top>
      <bottom style="thin">
        <color indexed="57"/>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style="hair">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top style="thin">
        <color indexed="57"/>
      </top>
      <bottom style="thin">
        <color indexed="57"/>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medium">
        <color indexed="64"/>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right/>
      <top style="medium">
        <color indexed="64"/>
      </top>
      <bottom/>
      <diagonal/>
    </border>
    <border>
      <left style="hair">
        <color indexed="64"/>
      </left>
      <right/>
      <top style="thin">
        <color indexed="64"/>
      </top>
      <bottom style="hair">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right style="hair">
        <color indexed="64"/>
      </right>
      <top style="hair">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auto="1"/>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bottom style="thin">
        <color indexed="64"/>
      </bottom>
      <diagonal/>
    </border>
    <border>
      <left style="thin">
        <color indexed="57"/>
      </left>
      <right style="thin">
        <color indexed="57"/>
      </right>
      <top/>
      <bottom style="thin">
        <color indexed="57"/>
      </bottom>
      <diagonal/>
    </border>
    <border>
      <left style="thin">
        <color indexed="57"/>
      </left>
      <right style="thin">
        <color indexed="57"/>
      </right>
      <top/>
      <bottom/>
      <diagonal/>
    </border>
    <border>
      <left style="thin">
        <color indexed="57"/>
      </left>
      <right style="thin">
        <color indexed="57"/>
      </right>
      <top style="thin">
        <color indexed="57"/>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top style="dotted">
        <color indexed="64"/>
      </top>
      <bottom style="thin">
        <color auto="1"/>
      </bottom>
      <diagonal/>
    </border>
    <border>
      <left/>
      <right/>
      <top style="dotted">
        <color indexed="64"/>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auto="1"/>
      </left>
      <right/>
      <top/>
      <bottom/>
      <diagonal/>
    </border>
    <border>
      <left/>
      <right/>
      <top style="thin">
        <color auto="1"/>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style="thin">
        <color indexed="64"/>
      </left>
      <right style="hair">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theme="0"/>
      </left>
      <right style="thin">
        <color theme="0"/>
      </right>
      <top/>
      <bottom style="thin">
        <color indexed="64"/>
      </bottom>
      <diagonal/>
    </border>
    <border>
      <left style="dashed">
        <color auto="1"/>
      </left>
      <right style="dashed">
        <color auto="1"/>
      </right>
      <top style="dashed">
        <color auto="1"/>
      </top>
      <bottom/>
      <diagonal/>
    </border>
    <border>
      <left style="dashed">
        <color auto="1"/>
      </left>
      <right style="dashed">
        <color auto="1"/>
      </right>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auto="1"/>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diagonal/>
    </border>
    <border>
      <left style="dashed">
        <color indexed="64"/>
      </left>
      <right/>
      <top/>
      <bottom/>
      <diagonal/>
    </border>
    <border>
      <left style="dashed">
        <color indexed="64"/>
      </left>
      <right style="medium">
        <color indexed="64"/>
      </right>
      <top style="dashed">
        <color indexed="64"/>
      </top>
      <bottom/>
      <diagonal/>
    </border>
    <border>
      <left style="dashed">
        <color indexed="64"/>
      </left>
      <right style="thin">
        <color indexed="64"/>
      </right>
      <top style="hair">
        <color indexed="64"/>
      </top>
      <bottom style="hair">
        <color indexed="64"/>
      </bottom>
      <diagonal/>
    </border>
    <border>
      <left style="dashed">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medium">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dashed">
        <color indexed="64"/>
      </left>
      <right style="medium">
        <color indexed="64"/>
      </right>
      <top style="hair">
        <color indexed="64"/>
      </top>
      <bottom style="thin">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auto="1"/>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dotted">
        <color indexed="64"/>
      </left>
      <right style="dotted">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diagonalUp="1">
      <left style="medium">
        <color indexed="64"/>
      </left>
      <right style="medium">
        <color indexed="64"/>
      </right>
      <top/>
      <bottom style="medium">
        <color indexed="64"/>
      </bottom>
      <diagonal style="medium">
        <color indexed="64"/>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hair">
        <color theme="1"/>
      </bottom>
      <diagonal/>
    </border>
    <border>
      <left/>
      <right/>
      <top/>
      <bottom style="hair">
        <color theme="1"/>
      </bottom>
      <diagonal/>
    </border>
    <border>
      <left/>
      <right style="thin">
        <color indexed="64"/>
      </right>
      <top/>
      <bottom style="hair">
        <color theme="1"/>
      </bottom>
      <diagonal/>
    </border>
    <border>
      <left style="thin">
        <color indexed="64"/>
      </left>
      <right/>
      <top/>
      <bottom style="medium">
        <color indexed="64"/>
      </bottom>
      <diagonal/>
    </border>
  </borders>
  <cellStyleXfs count="24">
    <xf numFmtId="0" fontId="0" fillId="0" borderId="0">
      <alignment vertical="center"/>
    </xf>
    <xf numFmtId="0" fontId="27" fillId="13"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9" fillId="0" borderId="0">
      <alignment vertical="center"/>
    </xf>
    <xf numFmtId="0" fontId="4" fillId="0" borderId="0">
      <alignment vertical="center"/>
    </xf>
    <xf numFmtId="0" fontId="28" fillId="0" borderId="0"/>
    <xf numFmtId="0" fontId="4" fillId="0" borderId="0">
      <alignment vertical="center"/>
    </xf>
    <xf numFmtId="0" fontId="28" fillId="0" borderId="0"/>
    <xf numFmtId="0" fontId="2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4" fillId="27" borderId="0" applyNumberFormat="0" applyBorder="0" applyAlignment="0" applyProtection="0">
      <alignment vertical="center"/>
    </xf>
    <xf numFmtId="0" fontId="39" fillId="26" borderId="0" applyNumberFormat="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cellStyleXfs>
  <cellXfs count="1525">
    <xf numFmtId="0" fontId="0" fillId="0" borderId="0" xfId="0">
      <alignment vertical="center"/>
    </xf>
    <xf numFmtId="0" fontId="0" fillId="0" borderId="0" xfId="0" applyFont="1" applyFill="1" applyBorder="1" applyAlignment="1" applyProtection="1">
      <alignment horizontal="left" vertical="center"/>
    </xf>
    <xf numFmtId="0" fontId="0" fillId="0" borderId="0" xfId="0" applyProtection="1">
      <alignment vertical="center"/>
    </xf>
    <xf numFmtId="0" fontId="6" fillId="0" borderId="0" xfId="0" applyFont="1" applyProtection="1">
      <alignment vertical="center"/>
    </xf>
    <xf numFmtId="0" fontId="7" fillId="6" borderId="1" xfId="0" applyFont="1" applyFill="1" applyBorder="1" applyAlignment="1" applyProtection="1">
      <alignment horizontal="center" vertical="center"/>
      <protection locked="0"/>
    </xf>
    <xf numFmtId="0" fontId="7" fillId="0" borderId="0" xfId="0" applyFont="1" applyFill="1" applyProtection="1">
      <alignment vertical="center"/>
    </xf>
    <xf numFmtId="0" fontId="6" fillId="0" borderId="0" xfId="0" applyFont="1" applyFill="1" applyProtection="1">
      <alignment vertical="center"/>
    </xf>
    <xf numFmtId="0" fontId="6" fillId="0" borderId="0" xfId="0" applyFont="1" applyFill="1" applyAlignment="1" applyProtection="1">
      <alignment vertical="center" wrapText="1"/>
    </xf>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xf>
    <xf numFmtId="0" fontId="9" fillId="0" borderId="0" xfId="0" applyFont="1" applyFill="1" applyProtection="1">
      <alignment vertical="center"/>
    </xf>
    <xf numFmtId="0" fontId="6" fillId="0" borderId="0" xfId="0" applyFont="1" applyFill="1" applyAlignment="1" applyProtection="1">
      <alignment horizontal="right" vertical="center"/>
    </xf>
    <xf numFmtId="0" fontId="7" fillId="0" borderId="0" xfId="0" applyFont="1" applyFill="1" applyBorder="1" applyProtection="1">
      <alignment vertical="center"/>
    </xf>
    <xf numFmtId="0" fontId="7" fillId="0" borderId="0" xfId="0" applyFont="1" applyFill="1" applyBorder="1" applyAlignment="1" applyProtection="1">
      <alignment horizontal="center" vertical="center"/>
    </xf>
    <xf numFmtId="0" fontId="9" fillId="0" borderId="0" xfId="0" applyFont="1" applyFill="1" applyBorder="1" applyProtection="1">
      <alignment vertical="center"/>
    </xf>
    <xf numFmtId="0" fontId="7" fillId="0" borderId="0" xfId="0" applyFont="1" applyFill="1" applyBorder="1" applyAlignment="1" applyProtection="1">
      <alignment vertical="center" wrapText="1"/>
    </xf>
    <xf numFmtId="0" fontId="6" fillId="0" borderId="0" xfId="0" applyFont="1" applyFill="1" applyBorder="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ont="1" applyAlignment="1" applyProtection="1">
      <alignment horizontal="right" vertical="center"/>
    </xf>
    <xf numFmtId="0" fontId="0" fillId="0" borderId="0" xfId="0" applyBorder="1" applyProtection="1">
      <alignment vertical="center"/>
    </xf>
    <xf numFmtId="0" fontId="0" fillId="0" borderId="0" xfId="0" applyFont="1" applyBorder="1" applyAlignment="1" applyProtection="1">
      <alignment horizontal="right" vertical="center"/>
    </xf>
    <xf numFmtId="0" fontId="23"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7" fillId="9" borderId="1" xfId="0" applyFont="1" applyFill="1" applyBorder="1" applyAlignment="1" applyProtection="1">
      <alignment horizontal="center" vertical="center"/>
      <protection locked="0"/>
    </xf>
    <xf numFmtId="181" fontId="7" fillId="0" borderId="41" xfId="0" applyNumberFormat="1" applyFont="1" applyBorder="1" applyProtection="1">
      <alignment vertical="center"/>
      <protection hidden="1"/>
    </xf>
    <xf numFmtId="0" fontId="7" fillId="0" borderId="0" xfId="0" applyFont="1" applyFill="1" applyBorder="1" applyAlignment="1" applyProtection="1">
      <alignment vertical="center"/>
    </xf>
    <xf numFmtId="0" fontId="4" fillId="10" borderId="0" xfId="0" applyFont="1" applyFill="1" applyProtection="1">
      <alignment vertical="center"/>
    </xf>
    <xf numFmtId="0" fontId="0" fillId="10" borderId="0" xfId="0" applyFont="1" applyFill="1" applyAlignment="1" applyProtection="1">
      <alignment horizontal="right" vertical="center"/>
    </xf>
    <xf numFmtId="0" fontId="4" fillId="10" borderId="0" xfId="0" applyFont="1" applyFill="1" applyBorder="1" applyProtection="1">
      <alignment vertical="center"/>
    </xf>
    <xf numFmtId="0" fontId="9" fillId="10" borderId="0" xfId="0" applyFont="1" applyFill="1" applyAlignment="1" applyProtection="1">
      <alignment horizontal="center" vertical="center"/>
    </xf>
    <xf numFmtId="0" fontId="9" fillId="10" borderId="0" xfId="0" applyFont="1" applyFill="1" applyProtection="1">
      <alignment vertical="center"/>
    </xf>
    <xf numFmtId="0" fontId="0" fillId="11" borderId="0" xfId="0" applyFill="1" applyProtection="1">
      <alignment vertical="center"/>
    </xf>
    <xf numFmtId="0" fontId="9" fillId="10" borderId="22" xfId="0" applyFont="1" applyFill="1" applyBorder="1" applyProtection="1">
      <alignment vertical="center"/>
    </xf>
    <xf numFmtId="0" fontId="3" fillId="10" borderId="0" xfId="0" applyFont="1" applyFill="1" applyBorder="1" applyAlignment="1" applyProtection="1">
      <alignment vertical="center"/>
    </xf>
    <xf numFmtId="0" fontId="0" fillId="10" borderId="42" xfId="0" applyFill="1" applyBorder="1">
      <alignment vertical="center"/>
    </xf>
    <xf numFmtId="0" fontId="0" fillId="10" borderId="0" xfId="0" applyFill="1">
      <alignment vertical="center"/>
    </xf>
    <xf numFmtId="0" fontId="0" fillId="10" borderId="0" xfId="0" applyFill="1" applyBorder="1" applyProtection="1">
      <alignment vertical="center"/>
    </xf>
    <xf numFmtId="0" fontId="0" fillId="10" borderId="0" xfId="0" applyFill="1" applyProtection="1">
      <alignment vertical="center"/>
    </xf>
    <xf numFmtId="0" fontId="0" fillId="10" borderId="0" xfId="0" applyFont="1" applyFill="1" applyBorder="1" applyAlignment="1" applyProtection="1">
      <alignment horizontal="right" vertical="center"/>
    </xf>
    <xf numFmtId="0" fontId="4" fillId="10" borderId="0" xfId="0" applyFont="1" applyFill="1" applyBorder="1" applyAlignment="1" applyProtection="1">
      <alignment horizontal="right" vertical="center"/>
    </xf>
    <xf numFmtId="0" fontId="0" fillId="10" borderId="0" xfId="0" applyFont="1" applyFill="1" applyBorder="1" applyAlignment="1" applyProtection="1">
      <alignment vertical="center"/>
    </xf>
    <xf numFmtId="0" fontId="18" fillId="2" borderId="27" xfId="0" applyFont="1" applyFill="1" applyBorder="1" applyAlignment="1" applyProtection="1">
      <alignment vertical="center"/>
    </xf>
    <xf numFmtId="0" fontId="4" fillId="2" borderId="57" xfId="0" applyFont="1" applyFill="1" applyBorder="1" applyAlignment="1" applyProtection="1">
      <alignment vertical="center"/>
    </xf>
    <xf numFmtId="0" fontId="10" fillId="2" borderId="60" xfId="0" applyFont="1" applyFill="1" applyBorder="1" applyAlignment="1" applyProtection="1">
      <alignment horizontal="center" vertical="center" shrinkToFit="1"/>
    </xf>
    <xf numFmtId="0" fontId="0" fillId="2" borderId="27" xfId="0" applyFont="1" applyFill="1" applyBorder="1" applyAlignment="1" applyProtection="1">
      <alignment vertical="center"/>
    </xf>
    <xf numFmtId="0" fontId="18" fillId="2" borderId="57" xfId="0" applyFont="1" applyFill="1" applyBorder="1" applyAlignment="1" applyProtection="1">
      <alignment vertical="center"/>
    </xf>
    <xf numFmtId="0" fontId="18" fillId="2" borderId="6" xfId="0" applyFont="1" applyFill="1" applyBorder="1" applyAlignment="1" applyProtection="1">
      <alignment vertical="center"/>
    </xf>
    <xf numFmtId="0" fontId="4" fillId="2" borderId="4" xfId="0" applyFont="1" applyFill="1" applyBorder="1" applyAlignment="1" applyProtection="1">
      <alignment vertical="center"/>
    </xf>
    <xf numFmtId="0" fontId="9" fillId="3" borderId="1"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wrapText="1"/>
    </xf>
    <xf numFmtId="0" fontId="4" fillId="2" borderId="42" xfId="0" applyFont="1" applyFill="1" applyBorder="1" applyAlignment="1" applyProtection="1">
      <alignment vertical="center"/>
    </xf>
    <xf numFmtId="0" fontId="18" fillId="2" borderId="39" xfId="0" applyFont="1" applyFill="1" applyBorder="1" applyAlignment="1" applyProtection="1">
      <alignment vertical="center"/>
    </xf>
    <xf numFmtId="0" fontId="9" fillId="4" borderId="2" xfId="0" applyFont="1" applyFill="1" applyBorder="1" applyAlignment="1" applyProtection="1">
      <alignment horizontal="center" vertical="center"/>
      <protection locked="0"/>
    </xf>
    <xf numFmtId="0" fontId="4" fillId="2" borderId="0" xfId="0" applyFont="1" applyFill="1" applyBorder="1" applyAlignment="1" applyProtection="1">
      <alignment vertical="center"/>
    </xf>
    <xf numFmtId="0" fontId="9" fillId="2" borderId="32" xfId="0" applyFont="1" applyFill="1" applyBorder="1" applyAlignment="1" applyProtection="1">
      <alignment horizontal="center" vertical="center" wrapText="1"/>
    </xf>
    <xf numFmtId="0" fontId="9" fillId="2" borderId="63" xfId="0" applyFont="1" applyFill="1" applyBorder="1" applyAlignment="1" applyProtection="1">
      <alignment horizontal="center" vertical="center" wrapText="1"/>
    </xf>
    <xf numFmtId="0" fontId="9" fillId="10" borderId="59" xfId="0" applyFont="1" applyFill="1" applyBorder="1" applyAlignment="1" applyProtection="1">
      <alignment horizontal="center" vertical="center" wrapText="1"/>
    </xf>
    <xf numFmtId="176" fontId="9" fillId="3" borderId="3" xfId="0" applyNumberFormat="1" applyFont="1" applyFill="1" applyBorder="1" applyAlignment="1" applyProtection="1">
      <alignment horizontal="center" vertical="center"/>
      <protection locked="0"/>
    </xf>
    <xf numFmtId="0" fontId="0" fillId="10" borderId="49" xfId="0" applyFill="1" applyBorder="1">
      <alignment vertical="center"/>
    </xf>
    <xf numFmtId="0" fontId="0" fillId="10" borderId="22" xfId="0" applyFill="1" applyBorder="1">
      <alignment vertical="center"/>
    </xf>
    <xf numFmtId="0" fontId="0" fillId="10" borderId="66" xfId="0" applyFill="1" applyBorder="1" applyProtection="1">
      <alignment vertical="center"/>
    </xf>
    <xf numFmtId="0" fontId="4" fillId="10" borderId="0" xfId="0" applyFont="1" applyFill="1" applyAlignment="1" applyProtection="1">
      <alignment horizontal="right" vertical="center"/>
    </xf>
    <xf numFmtId="0" fontId="6" fillId="16" borderId="1"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shrinkToFit="1"/>
      <protection locked="0"/>
    </xf>
    <xf numFmtId="178" fontId="6" fillId="0" borderId="0" xfId="0" applyNumberFormat="1" applyFont="1" applyFill="1" applyBorder="1" applyAlignment="1" applyProtection="1">
      <alignment vertical="center"/>
    </xf>
    <xf numFmtId="0" fontId="21" fillId="2" borderId="4" xfId="0" applyFont="1" applyFill="1" applyBorder="1" applyAlignment="1" applyProtection="1">
      <alignment vertical="center"/>
    </xf>
    <xf numFmtId="0" fontId="21" fillId="2" borderId="74" xfId="0" applyFont="1" applyFill="1" applyBorder="1" applyAlignment="1" applyProtection="1">
      <alignment vertical="center"/>
    </xf>
    <xf numFmtId="0" fontId="4" fillId="0" borderId="5" xfId="1" applyFont="1" applyFill="1" applyBorder="1" applyAlignment="1" applyProtection="1">
      <alignment vertical="center" wrapText="1"/>
    </xf>
    <xf numFmtId="0" fontId="10" fillId="2" borderId="59" xfId="0" applyFont="1" applyFill="1" applyBorder="1" applyAlignment="1" applyProtection="1">
      <alignment horizontal="center" vertical="center" wrapText="1"/>
    </xf>
    <xf numFmtId="0" fontId="4" fillId="0" borderId="10" xfId="1" applyFont="1" applyFill="1" applyBorder="1" applyAlignment="1" applyProtection="1">
      <alignment vertical="center" wrapText="1"/>
    </xf>
    <xf numFmtId="0" fontId="21" fillId="2" borderId="94" xfId="0" applyFont="1" applyFill="1" applyBorder="1" applyAlignment="1" applyProtection="1">
      <alignment vertical="center"/>
    </xf>
    <xf numFmtId="0" fontId="32" fillId="21" borderId="0" xfId="0" applyFont="1" applyFill="1" applyBorder="1" applyProtection="1">
      <alignment vertical="center"/>
    </xf>
    <xf numFmtId="0" fontId="32" fillId="21" borderId="0" xfId="0" applyFont="1" applyFill="1" applyBorder="1" applyAlignment="1" applyProtection="1">
      <alignment horizontal="right" vertical="center"/>
    </xf>
    <xf numFmtId="181" fontId="32" fillId="21" borderId="41" xfId="0" applyNumberFormat="1" applyFont="1" applyFill="1" applyBorder="1" applyAlignment="1" applyProtection="1">
      <alignment horizontal="left" vertical="center" shrinkToFit="1"/>
      <protection hidden="1"/>
    </xf>
    <xf numFmtId="0" fontId="32" fillId="21" borderId="0" xfId="0" applyFont="1" applyFill="1" applyBorder="1" applyAlignment="1" applyProtection="1">
      <alignment horizontal="center" vertical="center"/>
    </xf>
    <xf numFmtId="0" fontId="9" fillId="11" borderId="0" xfId="0" applyFont="1" applyFill="1" applyAlignment="1" applyProtection="1">
      <alignment horizontal="left" vertical="center" wrapText="1"/>
    </xf>
    <xf numFmtId="0" fontId="9" fillId="2" borderId="20" xfId="0" applyFont="1" applyFill="1" applyBorder="1" applyAlignment="1" applyProtection="1">
      <alignment horizontal="center" vertical="center" wrapText="1"/>
    </xf>
    <xf numFmtId="0" fontId="0" fillId="0" borderId="0" xfId="0" applyFont="1" applyFill="1" applyAlignment="1" applyProtection="1">
      <alignment horizontal="left" vertical="center" wrapText="1"/>
    </xf>
    <xf numFmtId="0" fontId="4" fillId="2" borderId="4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3" fillId="10" borderId="0" xfId="0" applyFont="1" applyFill="1" applyProtection="1">
      <alignment vertical="center"/>
    </xf>
    <xf numFmtId="0" fontId="16" fillId="10" borderId="0" xfId="0" applyFont="1" applyFill="1" applyProtection="1">
      <alignment vertical="center"/>
    </xf>
    <xf numFmtId="0" fontId="16" fillId="2" borderId="27"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19" fillId="10" borderId="0" xfId="0" applyFont="1" applyFill="1" applyBorder="1" applyAlignment="1" applyProtection="1">
      <alignment vertical="center"/>
    </xf>
    <xf numFmtId="0" fontId="0" fillId="11" borderId="0" xfId="0" applyFont="1" applyFill="1" applyAlignment="1" applyProtection="1">
      <alignment horizontal="left" vertical="center" wrapText="1"/>
    </xf>
    <xf numFmtId="176" fontId="0" fillId="3" borderId="1" xfId="0" applyNumberFormat="1" applyFont="1" applyFill="1" applyBorder="1" applyAlignment="1" applyProtection="1">
      <alignment horizontal="center" vertical="center"/>
      <protection locked="0"/>
    </xf>
    <xf numFmtId="0" fontId="3" fillId="11" borderId="22" xfId="0" applyFont="1" applyFill="1" applyBorder="1" applyAlignment="1" applyProtection="1">
      <alignment horizontal="right" vertical="center"/>
    </xf>
    <xf numFmtId="0" fontId="16" fillId="11" borderId="0" xfId="0" applyFont="1" applyFill="1" applyProtection="1">
      <alignment vertical="center"/>
    </xf>
    <xf numFmtId="0" fontId="16" fillId="11" borderId="0" xfId="0" applyFont="1" applyFill="1" applyAlignment="1" applyProtection="1">
      <alignment horizontal="center" vertical="center"/>
    </xf>
    <xf numFmtId="0" fontId="9" fillId="10" borderId="22" xfId="0" applyFont="1" applyFill="1" applyBorder="1" applyAlignment="1" applyProtection="1">
      <alignment vertical="center"/>
    </xf>
    <xf numFmtId="0" fontId="9" fillId="10" borderId="0" xfId="0" applyFont="1" applyFill="1" applyBorder="1" applyAlignment="1" applyProtection="1">
      <alignment vertical="center"/>
    </xf>
    <xf numFmtId="0" fontId="24" fillId="10" borderId="0" xfId="0" applyFont="1" applyFill="1" applyBorder="1" applyAlignment="1" applyProtection="1">
      <alignment vertical="center"/>
    </xf>
    <xf numFmtId="0" fontId="9" fillId="10" borderId="24" xfId="0" applyFont="1" applyFill="1" applyBorder="1" applyAlignment="1" applyProtection="1">
      <alignment vertical="center"/>
    </xf>
    <xf numFmtId="0" fontId="24" fillId="10" borderId="22" xfId="0" applyFont="1" applyFill="1" applyBorder="1" applyAlignment="1" applyProtection="1">
      <alignment vertical="center"/>
    </xf>
    <xf numFmtId="0" fontId="18" fillId="2" borderId="6" xfId="0" applyFont="1" applyFill="1" applyBorder="1" applyProtection="1">
      <alignment vertical="center"/>
    </xf>
    <xf numFmtId="0" fontId="24" fillId="10" borderId="81" xfId="0" applyFont="1" applyFill="1" applyBorder="1" applyAlignment="1" applyProtection="1">
      <alignment vertical="center"/>
    </xf>
    <xf numFmtId="0" fontId="24" fillId="10" borderId="74" xfId="0" applyFont="1" applyFill="1" applyBorder="1" applyAlignment="1" applyProtection="1">
      <alignment vertical="center"/>
    </xf>
    <xf numFmtId="0" fontId="24" fillId="10" borderId="97" xfId="0" applyFont="1" applyFill="1" applyBorder="1" applyAlignment="1" applyProtection="1">
      <alignment vertical="center"/>
    </xf>
    <xf numFmtId="0" fontId="18" fillId="2" borderId="98" xfId="0" applyFont="1" applyFill="1" applyBorder="1" applyProtection="1">
      <alignment vertical="center"/>
    </xf>
    <xf numFmtId="0" fontId="9" fillId="10" borderId="10" xfId="0" applyFont="1" applyFill="1" applyBorder="1" applyAlignment="1" applyProtection="1">
      <alignment vertical="center"/>
    </xf>
    <xf numFmtId="0" fontId="18" fillId="2" borderId="29" xfId="0" applyFont="1" applyFill="1" applyBorder="1" applyProtection="1">
      <alignment vertical="center"/>
    </xf>
    <xf numFmtId="0" fontId="9" fillId="10" borderId="0" xfId="3" applyFont="1" applyFill="1" applyProtection="1">
      <alignment vertical="center"/>
    </xf>
    <xf numFmtId="0" fontId="9" fillId="10" borderId="0" xfId="3" applyFont="1" applyFill="1" applyBorder="1" applyAlignment="1" applyProtection="1">
      <alignment horizontal="right" vertical="center"/>
    </xf>
    <xf numFmtId="0" fontId="10" fillId="4" borderId="1" xfId="0" applyFont="1" applyFill="1" applyBorder="1" applyAlignment="1" applyProtection="1">
      <alignment horizontal="center" vertical="center"/>
      <protection locked="0"/>
    </xf>
    <xf numFmtId="0" fontId="10" fillId="4" borderId="1" xfId="0" applyFont="1" applyFill="1" applyBorder="1" applyAlignment="1" applyProtection="1">
      <alignment horizontal="left" vertical="center" wrapText="1"/>
      <protection locked="0"/>
    </xf>
    <xf numFmtId="0" fontId="6" fillId="10" borderId="0" xfId="0" applyFont="1" applyFill="1" applyAlignment="1" applyProtection="1">
      <alignment horizontal="center" vertical="center"/>
    </xf>
    <xf numFmtId="0" fontId="9" fillId="11" borderId="0" xfId="0" applyFont="1" applyFill="1" applyProtection="1">
      <alignment vertical="center"/>
    </xf>
    <xf numFmtId="0" fontId="0" fillId="0" borderId="0" xfId="0" applyFont="1" applyFill="1" applyAlignment="1" applyProtection="1">
      <alignment horizontal="right" vertical="center"/>
    </xf>
    <xf numFmtId="0" fontId="4" fillId="11" borderId="0" xfId="0" applyFont="1" applyFill="1" applyAlignment="1" applyProtection="1">
      <alignment horizontal="right" vertical="center"/>
    </xf>
    <xf numFmtId="0" fontId="9" fillId="11" borderId="0" xfId="0" applyFont="1" applyFill="1" applyAlignment="1" applyProtection="1">
      <alignment horizontal="center" vertical="center"/>
    </xf>
    <xf numFmtId="0" fontId="10" fillId="17" borderId="1" xfId="0" applyFont="1" applyFill="1" applyBorder="1" applyAlignment="1" applyProtection="1">
      <alignment horizontal="center" vertical="center" shrinkToFit="1"/>
      <protection locked="0"/>
    </xf>
    <xf numFmtId="0" fontId="10" fillId="4" borderId="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protection locked="0"/>
    </xf>
    <xf numFmtId="0" fontId="10" fillId="10" borderId="73" xfId="0" applyFont="1" applyFill="1" applyBorder="1" applyAlignment="1" applyProtection="1">
      <alignment horizontal="center" vertical="center" shrinkToFit="1"/>
    </xf>
    <xf numFmtId="0" fontId="10" fillId="10" borderId="58" xfId="0" applyFont="1" applyFill="1" applyBorder="1" applyAlignment="1" applyProtection="1">
      <alignment horizontal="center" vertical="center" shrinkToFit="1"/>
    </xf>
    <xf numFmtId="0" fontId="10" fillId="10" borderId="58" xfId="0" applyFont="1" applyFill="1" applyBorder="1" applyAlignment="1" applyProtection="1">
      <alignment horizontal="center" vertical="center" wrapText="1"/>
    </xf>
    <xf numFmtId="0" fontId="10" fillId="10" borderId="51" xfId="0" applyFont="1" applyFill="1" applyBorder="1" applyAlignment="1" applyProtection="1">
      <alignment horizontal="center" vertical="center" shrinkToFit="1"/>
    </xf>
    <xf numFmtId="0" fontId="10" fillId="10" borderId="27" xfId="0" applyFont="1" applyFill="1" applyBorder="1" applyAlignment="1" applyProtection="1">
      <alignment horizontal="center" vertical="center"/>
    </xf>
    <xf numFmtId="0" fontId="10" fillId="10" borderId="46" xfId="0" applyFont="1" applyFill="1" applyBorder="1" applyAlignment="1" applyProtection="1">
      <alignment horizontal="center" vertical="center" shrinkToFit="1"/>
    </xf>
    <xf numFmtId="0" fontId="10" fillId="10" borderId="45" xfId="0" applyFont="1" applyFill="1" applyBorder="1" applyAlignment="1" applyProtection="1">
      <alignment horizontal="center" vertical="center" shrinkToFit="1"/>
    </xf>
    <xf numFmtId="0" fontId="10" fillId="10" borderId="45" xfId="0" applyFont="1" applyFill="1" applyBorder="1" applyAlignment="1" applyProtection="1">
      <alignment horizontal="center" vertical="center" wrapText="1"/>
    </xf>
    <xf numFmtId="0" fontId="10" fillId="10" borderId="44" xfId="0" applyFont="1" applyFill="1" applyBorder="1" applyAlignment="1" applyProtection="1">
      <alignment horizontal="center" vertical="center" shrinkToFit="1"/>
    </xf>
    <xf numFmtId="0" fontId="10" fillId="2" borderId="55" xfId="0" applyFont="1" applyFill="1" applyBorder="1" applyAlignment="1" applyProtection="1">
      <alignment horizontal="center" vertical="center" wrapText="1"/>
    </xf>
    <xf numFmtId="181" fontId="4" fillId="11" borderId="41" xfId="20" applyNumberFormat="1" applyFont="1" applyFill="1" applyBorder="1" applyAlignment="1" applyProtection="1">
      <alignment horizontal="left" vertical="center" shrinkToFit="1"/>
      <protection hidden="1"/>
    </xf>
    <xf numFmtId="0" fontId="9" fillId="2" borderId="31" xfId="0" applyFont="1" applyFill="1" applyBorder="1" applyAlignment="1" applyProtection="1">
      <alignment horizontal="center" vertical="center" shrinkToFit="1"/>
    </xf>
    <xf numFmtId="0" fontId="9" fillId="17" borderId="1" xfId="0" applyFont="1" applyFill="1" applyBorder="1" applyAlignment="1" applyProtection="1">
      <alignment horizontal="center" vertical="center"/>
      <protection locked="0"/>
    </xf>
    <xf numFmtId="0" fontId="9" fillId="18" borderId="83" xfId="0" applyFont="1" applyFill="1" applyBorder="1" applyAlignment="1" applyProtection="1">
      <alignment horizontal="left" vertical="center"/>
    </xf>
    <xf numFmtId="0" fontId="9" fillId="18" borderId="42" xfId="0" applyFont="1" applyFill="1" applyBorder="1" applyAlignment="1" applyProtection="1">
      <alignment horizontal="left" vertical="center"/>
    </xf>
    <xf numFmtId="0" fontId="9" fillId="18" borderId="29" xfId="0" applyFont="1" applyFill="1" applyBorder="1" applyAlignment="1" applyProtection="1">
      <alignment horizontal="left" vertical="center"/>
    </xf>
    <xf numFmtId="0" fontId="9" fillId="10" borderId="43" xfId="0" applyFont="1" applyFill="1" applyBorder="1" applyAlignment="1" applyProtection="1">
      <alignment horizontal="left" vertical="center"/>
    </xf>
    <xf numFmtId="0" fontId="9" fillId="10" borderId="57" xfId="0" applyFont="1" applyFill="1" applyBorder="1" applyAlignment="1" applyProtection="1">
      <alignment horizontal="left" vertical="center"/>
    </xf>
    <xf numFmtId="0" fontId="9" fillId="10" borderId="27" xfId="0" applyFont="1" applyFill="1" applyBorder="1" applyAlignment="1" applyProtection="1">
      <alignment horizontal="left" vertical="center"/>
    </xf>
    <xf numFmtId="49" fontId="9" fillId="11" borderId="0" xfId="0" applyNumberFormat="1" applyFont="1" applyFill="1" applyBorder="1" applyAlignment="1" applyProtection="1">
      <alignment horizontal="right" vertical="center"/>
    </xf>
    <xf numFmtId="0" fontId="9" fillId="10" borderId="26" xfId="0" applyFont="1" applyFill="1" applyBorder="1" applyAlignment="1" applyProtection="1">
      <alignment horizontal="left" vertical="center"/>
    </xf>
    <xf numFmtId="0" fontId="9" fillId="10" borderId="22" xfId="0" applyFont="1" applyFill="1" applyBorder="1" applyAlignment="1" applyProtection="1">
      <alignment horizontal="left" vertical="center"/>
    </xf>
    <xf numFmtId="0" fontId="16" fillId="10" borderId="0" xfId="0" applyFont="1" applyFill="1" applyAlignment="1" applyProtection="1">
      <alignment vertical="center"/>
    </xf>
    <xf numFmtId="0" fontId="9" fillId="0" borderId="0" xfId="0" applyFont="1" applyFill="1" applyAlignment="1" applyProtection="1">
      <alignment vertical="center"/>
    </xf>
    <xf numFmtId="49" fontId="9" fillId="0" borderId="0" xfId="0" applyNumberFormat="1" applyFont="1" applyFill="1" applyBorder="1" applyAlignment="1" applyProtection="1">
      <alignment horizontal="right" vertical="center"/>
    </xf>
    <xf numFmtId="0" fontId="9" fillId="11" borderId="0" xfId="0" applyFont="1" applyFill="1" applyAlignment="1" applyProtection="1">
      <alignment horizontal="right" vertical="center"/>
    </xf>
    <xf numFmtId="0" fontId="0" fillId="18" borderId="41" xfId="0" applyFont="1" applyFill="1" applyBorder="1" applyProtection="1">
      <alignment vertical="center"/>
    </xf>
    <xf numFmtId="0" fontId="0" fillId="19" borderId="41" xfId="0" applyFont="1" applyFill="1" applyBorder="1" applyProtection="1">
      <alignment vertical="center"/>
    </xf>
    <xf numFmtId="0" fontId="0" fillId="0" borderId="0" xfId="0" applyFill="1" applyBorder="1" applyProtection="1">
      <alignment vertical="center"/>
    </xf>
    <xf numFmtId="0" fontId="18" fillId="2" borderId="6" xfId="0" applyFont="1" applyFill="1" applyBorder="1" applyAlignment="1" applyProtection="1">
      <alignment vertical="center" wrapText="1"/>
    </xf>
    <xf numFmtId="0" fontId="9" fillId="18" borderId="1" xfId="0" applyFont="1" applyFill="1" applyBorder="1" applyAlignment="1" applyProtection="1">
      <alignment horizontal="center" vertical="center"/>
    </xf>
    <xf numFmtId="0" fontId="0" fillId="19" borderId="0" xfId="0" applyFont="1" applyFill="1" applyBorder="1" applyProtection="1">
      <alignment vertical="center"/>
    </xf>
    <xf numFmtId="0" fontId="0" fillId="19" borderId="0" xfId="0" applyFill="1" applyProtection="1">
      <alignment vertical="center"/>
    </xf>
    <xf numFmtId="180" fontId="0" fillId="19" borderId="0" xfId="0" applyNumberFormat="1" applyFont="1" applyFill="1" applyBorder="1" applyProtection="1">
      <alignment vertical="center"/>
      <protection hidden="1"/>
    </xf>
    <xf numFmtId="0" fontId="0" fillId="29" borderId="0" xfId="0" applyFont="1" applyFill="1" applyBorder="1" applyProtection="1">
      <alignment vertical="center"/>
    </xf>
    <xf numFmtId="0" fontId="5" fillId="29" borderId="0" xfId="0" applyFont="1" applyFill="1" applyBorder="1" applyAlignment="1" applyProtection="1">
      <alignment horizontal="center" vertical="center"/>
    </xf>
    <xf numFmtId="0" fontId="4" fillId="29" borderId="0" xfId="0" applyFont="1" applyFill="1" applyBorder="1" applyProtection="1">
      <alignment vertical="center"/>
    </xf>
    <xf numFmtId="0" fontId="0" fillId="29" borderId="0" xfId="0" applyFont="1" applyFill="1" applyBorder="1" applyAlignment="1" applyProtection="1">
      <alignment horizontal="right" vertical="center"/>
    </xf>
    <xf numFmtId="0" fontId="4" fillId="19" borderId="0" xfId="0" applyFont="1" applyFill="1" applyBorder="1" applyProtection="1">
      <alignment vertical="center"/>
    </xf>
    <xf numFmtId="0" fontId="0" fillId="19" borderId="42" xfId="0" applyFont="1" applyFill="1" applyBorder="1" applyAlignment="1" applyProtection="1">
      <alignment vertical="center"/>
    </xf>
    <xf numFmtId="0" fontId="0" fillId="19" borderId="0" xfId="0" applyFont="1" applyFill="1" applyBorder="1" applyAlignment="1" applyProtection="1">
      <alignment vertical="center"/>
    </xf>
    <xf numFmtId="0" fontId="4" fillId="19" borderId="0" xfId="0" applyFont="1" applyFill="1" applyBorder="1" applyAlignment="1" applyProtection="1">
      <alignment vertical="center"/>
    </xf>
    <xf numFmtId="0" fontId="7" fillId="0" borderId="27" xfId="0" applyFont="1" applyBorder="1" applyAlignment="1" applyProtection="1">
      <alignment vertical="center" wrapText="1"/>
    </xf>
    <xf numFmtId="0" fontId="7" fillId="0" borderId="27" xfId="0" applyFont="1" applyBorder="1" applyProtection="1">
      <alignment vertical="center"/>
    </xf>
    <xf numFmtId="0" fontId="9" fillId="19" borderId="0" xfId="0" applyFont="1" applyFill="1" applyBorder="1" applyProtection="1">
      <alignment vertical="center"/>
    </xf>
    <xf numFmtId="0" fontId="9" fillId="21" borderId="1" xfId="0" applyFont="1" applyFill="1" applyBorder="1" applyAlignment="1" applyProtection="1">
      <alignment horizontal="center" vertical="center"/>
    </xf>
    <xf numFmtId="0" fontId="9" fillId="21" borderId="1" xfId="0" applyFont="1" applyFill="1" applyBorder="1" applyAlignment="1" applyProtection="1">
      <alignment vertical="center" wrapText="1"/>
    </xf>
    <xf numFmtId="0" fontId="32" fillId="22" borderId="1" xfId="0" applyFont="1" applyFill="1" applyBorder="1" applyAlignment="1" applyProtection="1">
      <alignment horizontal="center" vertical="center"/>
    </xf>
    <xf numFmtId="0" fontId="9" fillId="23" borderId="1" xfId="0" applyFont="1" applyFill="1" applyBorder="1" applyAlignment="1" applyProtection="1">
      <alignment horizontal="left" vertical="center" wrapText="1"/>
      <protection locked="0"/>
    </xf>
    <xf numFmtId="0" fontId="9" fillId="24" borderId="1" xfId="0" applyFont="1" applyFill="1" applyBorder="1" applyAlignment="1" applyProtection="1">
      <alignment horizontal="center" vertical="center" wrapText="1"/>
      <protection locked="0"/>
    </xf>
    <xf numFmtId="0" fontId="30" fillId="19" borderId="0" xfId="0" applyFont="1" applyFill="1" applyBorder="1" applyProtection="1">
      <alignment vertical="center"/>
      <protection hidden="1"/>
    </xf>
    <xf numFmtId="0" fontId="0" fillId="18" borderId="120" xfId="0" applyFont="1" applyFill="1" applyBorder="1" applyAlignment="1" applyProtection="1">
      <alignment vertical="center"/>
    </xf>
    <xf numFmtId="0" fontId="0" fillId="18" borderId="5" xfId="0" applyFont="1" applyFill="1" applyBorder="1" applyAlignment="1" applyProtection="1">
      <alignment vertical="center"/>
    </xf>
    <xf numFmtId="0" fontId="0" fillId="18" borderId="118" xfId="0" applyFont="1" applyFill="1" applyBorder="1" applyAlignment="1" applyProtection="1">
      <alignment vertical="center"/>
    </xf>
    <xf numFmtId="0" fontId="0" fillId="18" borderId="0" xfId="0" applyFont="1" applyFill="1" applyBorder="1" applyAlignment="1" applyProtection="1">
      <alignment vertical="center"/>
    </xf>
    <xf numFmtId="0" fontId="0" fillId="18" borderId="36" xfId="0" applyFont="1" applyFill="1" applyBorder="1" applyAlignment="1" applyProtection="1">
      <alignment vertical="center"/>
    </xf>
    <xf numFmtId="0" fontId="0" fillId="18" borderId="37" xfId="0" applyFont="1" applyFill="1" applyBorder="1" applyAlignment="1" applyProtection="1">
      <alignment vertical="center"/>
    </xf>
    <xf numFmtId="0" fontId="0" fillId="18" borderId="121" xfId="0" applyFont="1" applyFill="1" applyBorder="1" applyAlignment="1" applyProtection="1">
      <alignment vertical="center"/>
    </xf>
    <xf numFmtId="0" fontId="0" fillId="18" borderId="6" xfId="0" applyFont="1" applyFill="1" applyBorder="1" applyAlignment="1" applyProtection="1">
      <alignment vertical="center"/>
    </xf>
    <xf numFmtId="0" fontId="0" fillId="18" borderId="72" xfId="0" applyFont="1" applyFill="1" applyBorder="1" applyAlignment="1" applyProtection="1">
      <alignment vertical="center"/>
    </xf>
    <xf numFmtId="0" fontId="0" fillId="18" borderId="75" xfId="0" applyFont="1" applyFill="1" applyBorder="1" applyAlignment="1" applyProtection="1">
      <alignment vertical="center"/>
    </xf>
    <xf numFmtId="0" fontId="0" fillId="18" borderId="99" xfId="0" applyFont="1" applyFill="1" applyBorder="1" applyAlignment="1" applyProtection="1">
      <alignment vertical="center"/>
    </xf>
    <xf numFmtId="0" fontId="9" fillId="10" borderId="122" xfId="0" applyFont="1" applyFill="1" applyBorder="1" applyAlignment="1" applyProtection="1">
      <alignment vertical="center"/>
    </xf>
    <xf numFmtId="0" fontId="9" fillId="0" borderId="64" xfId="0" applyFont="1" applyBorder="1" applyProtection="1">
      <alignment vertical="center"/>
    </xf>
    <xf numFmtId="0" fontId="9" fillId="0" borderId="90" xfId="0" applyFont="1" applyBorder="1" applyProtection="1">
      <alignment vertical="center"/>
    </xf>
    <xf numFmtId="0" fontId="24" fillId="10" borderId="82" xfId="0" applyFont="1" applyFill="1" applyBorder="1" applyAlignment="1" applyProtection="1">
      <alignment vertical="center"/>
    </xf>
    <xf numFmtId="0" fontId="24" fillId="10" borderId="88" xfId="0" applyFont="1" applyFill="1" applyBorder="1" applyAlignment="1" applyProtection="1">
      <alignment vertical="center"/>
    </xf>
    <xf numFmtId="0" fontId="24" fillId="10" borderId="112" xfId="0" applyFont="1" applyFill="1" applyBorder="1" applyAlignment="1" applyProtection="1">
      <alignment vertical="center"/>
    </xf>
    <xf numFmtId="0" fontId="9" fillId="10" borderId="62" xfId="0" applyFont="1" applyFill="1" applyBorder="1" applyAlignment="1" applyProtection="1">
      <alignment vertical="center"/>
    </xf>
    <xf numFmtId="0" fontId="24" fillId="10" borderId="65" xfId="0" applyFont="1" applyFill="1" applyBorder="1" applyAlignment="1" applyProtection="1">
      <alignment vertical="center"/>
    </xf>
    <xf numFmtId="0" fontId="24" fillId="10" borderId="14" xfId="0" applyFont="1" applyFill="1" applyBorder="1" applyAlignment="1" applyProtection="1">
      <alignment vertical="center"/>
    </xf>
    <xf numFmtId="0" fontId="24" fillId="10" borderId="91" xfId="0" applyFont="1" applyFill="1" applyBorder="1" applyAlignment="1" applyProtection="1">
      <alignment vertical="center"/>
    </xf>
    <xf numFmtId="0" fontId="9" fillId="0" borderId="17" xfId="0" applyFont="1" applyFill="1" applyBorder="1" applyAlignment="1" applyProtection="1">
      <alignment vertical="center"/>
    </xf>
    <xf numFmtId="0" fontId="9" fillId="0" borderId="17" xfId="0" applyFont="1" applyFill="1" applyBorder="1" applyAlignment="1" applyProtection="1">
      <alignment horizontal="right" vertical="top"/>
    </xf>
    <xf numFmtId="0" fontId="9" fillId="0" borderId="95" xfId="0" applyFont="1" applyFill="1" applyBorder="1" applyAlignment="1" applyProtection="1">
      <alignment horizontal="right" vertical="top"/>
    </xf>
    <xf numFmtId="0" fontId="0" fillId="0" borderId="22" xfId="0" applyBorder="1" applyProtection="1">
      <alignment vertical="center"/>
    </xf>
    <xf numFmtId="0" fontId="7" fillId="8" borderId="1" xfId="0" applyFont="1" applyFill="1" applyBorder="1" applyAlignment="1" applyProtection="1">
      <alignment horizontal="left" vertical="center" wrapText="1"/>
      <protection locked="0"/>
    </xf>
    <xf numFmtId="0" fontId="6" fillId="30" borderId="1" xfId="0" applyNumberFormat="1" applyFont="1" applyFill="1" applyBorder="1" applyAlignment="1" applyProtection="1">
      <alignment horizontal="center" vertical="center"/>
      <protection locked="0"/>
    </xf>
    <xf numFmtId="0" fontId="0" fillId="10" borderId="0" xfId="0" applyFill="1" applyBorder="1" applyAlignment="1" applyProtection="1">
      <alignment horizontal="right" vertical="center"/>
    </xf>
    <xf numFmtId="0" fontId="0" fillId="0" borderId="118" xfId="0" applyFont="1" applyFill="1" applyBorder="1" applyAlignment="1" applyProtection="1">
      <alignment vertical="center"/>
    </xf>
    <xf numFmtId="0" fontId="7" fillId="0" borderId="0" xfId="0" applyFont="1" applyFill="1" applyBorder="1" applyAlignment="1" applyProtection="1"/>
    <xf numFmtId="0" fontId="6" fillId="30" borderId="1" xfId="0" applyFont="1" applyFill="1" applyBorder="1" applyAlignment="1" applyProtection="1">
      <alignment horizontal="center" vertical="center"/>
      <protection locked="0"/>
    </xf>
    <xf numFmtId="0" fontId="9" fillId="16" borderId="1" xfId="0" applyFont="1" applyFill="1" applyBorder="1" applyProtection="1">
      <alignment vertical="center"/>
      <protection locked="0"/>
    </xf>
    <xf numFmtId="0" fontId="10" fillId="15" borderId="69" xfId="0" applyFont="1" applyFill="1" applyBorder="1" applyAlignment="1" applyProtection="1">
      <alignment vertical="center" wrapText="1"/>
      <protection locked="0"/>
    </xf>
    <xf numFmtId="49" fontId="20" fillId="2" borderId="32" xfId="0" applyNumberFormat="1" applyFont="1" applyFill="1" applyBorder="1" applyAlignment="1" applyProtection="1">
      <alignment horizontal="center" vertical="center" wrapText="1"/>
    </xf>
    <xf numFmtId="49" fontId="20" fillId="2" borderId="133"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xf>
    <xf numFmtId="0" fontId="0" fillId="0" borderId="129" xfId="0" applyFont="1" applyFill="1" applyBorder="1" applyAlignment="1" applyProtection="1">
      <alignment horizontal="center" vertical="center"/>
    </xf>
    <xf numFmtId="0" fontId="0" fillId="15" borderId="129"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protection locked="0"/>
    </xf>
    <xf numFmtId="0" fontId="16" fillId="2" borderId="130" xfId="0" applyFont="1" applyFill="1" applyBorder="1" applyAlignment="1" applyProtection="1">
      <alignment horizontal="center" vertical="center" wrapText="1"/>
    </xf>
    <xf numFmtId="0" fontId="16" fillId="2" borderId="130" xfId="0" applyFont="1" applyFill="1" applyBorder="1" applyAlignment="1" applyProtection="1">
      <alignment horizontal="right" vertical="center"/>
    </xf>
    <xf numFmtId="0" fontId="16" fillId="2" borderId="129" xfId="0" applyFont="1" applyFill="1" applyBorder="1" applyAlignment="1" applyProtection="1">
      <alignment horizontal="center" vertical="center" shrinkToFit="1"/>
    </xf>
    <xf numFmtId="176" fontId="16" fillId="10" borderId="129" xfId="0" applyNumberFormat="1" applyFont="1" applyFill="1" applyBorder="1" applyAlignment="1" applyProtection="1">
      <alignment horizontal="center" vertical="center" shrinkToFit="1"/>
      <protection hidden="1"/>
    </xf>
    <xf numFmtId="0" fontId="9" fillId="10" borderId="39" xfId="0" applyFont="1" applyFill="1" applyBorder="1" applyAlignment="1" applyProtection="1">
      <alignment horizontal="left" vertical="center"/>
    </xf>
    <xf numFmtId="0" fontId="41" fillId="0" borderId="62" xfId="0" applyFont="1" applyFill="1" applyBorder="1" applyAlignment="1" applyProtection="1">
      <alignment vertical="center"/>
    </xf>
    <xf numFmtId="0" fontId="10" fillId="5" borderId="1" xfId="0" applyFont="1" applyFill="1" applyBorder="1" applyAlignment="1" applyProtection="1">
      <alignment horizontal="center" vertical="center" wrapText="1"/>
      <protection locked="0"/>
    </xf>
    <xf numFmtId="0" fontId="11" fillId="10" borderId="0" xfId="0" applyFont="1" applyFill="1" applyAlignment="1" applyProtection="1">
      <alignment horizontal="center" vertical="center" wrapText="1"/>
    </xf>
    <xf numFmtId="0" fontId="11" fillId="10" borderId="0" xfId="0" applyFont="1" applyFill="1" applyAlignment="1" applyProtection="1">
      <alignment horizontal="center" vertical="center"/>
    </xf>
    <xf numFmtId="0" fontId="9" fillId="5" borderId="1" xfId="0" applyFont="1" applyFill="1" applyBorder="1" applyAlignment="1" applyProtection="1">
      <alignment horizontal="left" vertical="center" wrapText="1"/>
      <protection locked="0"/>
    </xf>
    <xf numFmtId="0" fontId="30" fillId="0" borderId="0" xfId="0" applyFont="1" applyAlignment="1">
      <alignment horizontal="right" vertical="center"/>
    </xf>
    <xf numFmtId="0" fontId="9" fillId="0" borderId="139" xfId="0" applyFont="1" applyFill="1" applyBorder="1" applyProtection="1">
      <alignment vertical="center"/>
    </xf>
    <xf numFmtId="0" fontId="9" fillId="2" borderId="41" xfId="0" applyFont="1" applyFill="1" applyBorder="1" applyAlignment="1" applyProtection="1">
      <alignment horizontal="center" vertical="center"/>
    </xf>
    <xf numFmtId="179" fontId="9" fillId="16" borderId="1" xfId="0" applyNumberFormat="1" applyFont="1" applyFill="1" applyBorder="1" applyAlignment="1" applyProtection="1">
      <alignment horizontal="center" vertical="center"/>
      <protection locked="0"/>
    </xf>
    <xf numFmtId="0" fontId="9" fillId="10" borderId="42" xfId="0" applyFont="1" applyFill="1" applyBorder="1" applyAlignment="1" applyProtection="1">
      <alignment horizontal="left" vertical="center"/>
    </xf>
    <xf numFmtId="0" fontId="11" fillId="21" borderId="0" xfId="0" applyFont="1" applyFill="1" applyBorder="1" applyAlignment="1" applyProtection="1">
      <alignment horizontal="center" vertical="center" wrapText="1"/>
    </xf>
    <xf numFmtId="0" fontId="9" fillId="10" borderId="0" xfId="0" applyFont="1" applyFill="1" applyBorder="1" applyAlignment="1" applyProtection="1">
      <alignment horizontal="left" vertical="center"/>
    </xf>
    <xf numFmtId="0" fontId="21" fillId="2" borderId="6" xfId="0" applyFont="1" applyFill="1" applyBorder="1" applyAlignment="1" applyProtection="1">
      <alignment horizontal="left" vertical="center"/>
    </xf>
    <xf numFmtId="0" fontId="18" fillId="2" borderId="27" xfId="0" applyFont="1" applyFill="1" applyBorder="1" applyAlignment="1" applyProtection="1">
      <alignment horizontal="left" vertical="center"/>
    </xf>
    <xf numFmtId="0" fontId="10" fillId="2" borderId="27" xfId="0" applyFont="1" applyFill="1" applyBorder="1" applyAlignment="1" applyProtection="1">
      <alignment horizontal="center" vertical="center"/>
    </xf>
    <xf numFmtId="0" fontId="9" fillId="11" borderId="0" xfId="0" applyFont="1" applyFill="1" applyBorder="1" applyAlignment="1" applyProtection="1">
      <alignment horizontal="left" vertical="center"/>
    </xf>
    <xf numFmtId="0" fontId="0" fillId="0" borderId="0" xfId="0" applyAlignment="1">
      <alignment vertical="center"/>
    </xf>
    <xf numFmtId="0" fontId="9" fillId="28" borderId="0" xfId="0" applyFont="1" applyFill="1" applyBorder="1" applyAlignment="1" applyProtection="1">
      <alignment vertical="center" wrapText="1"/>
    </xf>
    <xf numFmtId="0" fontId="9" fillId="29" borderId="0" xfId="0" applyFont="1" applyFill="1" applyBorder="1" applyAlignment="1" applyProtection="1">
      <alignment vertical="center" wrapText="1"/>
    </xf>
    <xf numFmtId="0" fontId="9" fillId="0" borderId="142" xfId="0" applyFont="1" applyBorder="1" applyProtection="1">
      <alignment vertical="center"/>
    </xf>
    <xf numFmtId="181" fontId="3" fillId="11" borderId="135" xfId="0" applyNumberFormat="1" applyFont="1" applyFill="1" applyBorder="1" applyAlignment="1" applyProtection="1">
      <alignment vertical="center" shrinkToFit="1"/>
      <protection hidden="1"/>
    </xf>
    <xf numFmtId="181" fontId="4" fillId="10" borderId="135" xfId="0" applyNumberFormat="1" applyFont="1" applyFill="1" applyBorder="1" applyAlignment="1" applyProtection="1">
      <alignment vertical="center" wrapText="1"/>
      <protection hidden="1"/>
    </xf>
    <xf numFmtId="0" fontId="11" fillId="10" borderId="0" xfId="0" applyFont="1" applyFill="1" applyAlignment="1" applyProtection="1">
      <alignment vertical="center"/>
    </xf>
    <xf numFmtId="0" fontId="9" fillId="0" borderId="135" xfId="0" applyFont="1" applyFill="1" applyBorder="1" applyProtection="1">
      <alignment vertical="center"/>
      <protection locked="0"/>
    </xf>
    <xf numFmtId="0" fontId="35" fillId="11" borderId="0" xfId="0" applyFont="1" applyFill="1" applyAlignment="1" applyProtection="1">
      <alignment vertical="center"/>
    </xf>
    <xf numFmtId="0" fontId="9" fillId="5" borderId="33" xfId="0" applyFont="1" applyFill="1" applyBorder="1" applyAlignment="1" applyProtection="1">
      <alignment horizontal="left" vertical="center" wrapText="1"/>
      <protection locked="0"/>
    </xf>
    <xf numFmtId="0" fontId="9" fillId="5" borderId="69" xfId="0" applyFont="1" applyFill="1" applyBorder="1" applyAlignment="1" applyProtection="1">
      <alignment horizontal="left" vertical="center" wrapText="1"/>
      <protection locked="0"/>
    </xf>
    <xf numFmtId="0" fontId="9" fillId="2" borderId="81" xfId="0" applyFont="1" applyFill="1" applyBorder="1" applyAlignment="1" applyProtection="1">
      <alignment horizontal="center" vertical="center"/>
    </xf>
    <xf numFmtId="0" fontId="9" fillId="5" borderId="13" xfId="0" applyFont="1" applyFill="1" applyBorder="1" applyAlignment="1" applyProtection="1">
      <alignment horizontal="left" vertical="center" wrapText="1"/>
      <protection locked="0"/>
    </xf>
    <xf numFmtId="0" fontId="9" fillId="16" borderId="65" xfId="0" applyFont="1" applyFill="1" applyBorder="1" applyAlignment="1" applyProtection="1">
      <alignment horizontal="center" vertical="center"/>
      <protection locked="0"/>
    </xf>
    <xf numFmtId="0" fontId="9" fillId="16" borderId="14" xfId="0" applyFont="1" applyFill="1" applyBorder="1" applyAlignment="1" applyProtection="1">
      <alignment horizontal="center" vertical="center"/>
      <protection locked="0"/>
    </xf>
    <xf numFmtId="0" fontId="9" fillId="16" borderId="70"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9" fillId="5" borderId="33"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2" borderId="129" xfId="0" applyFont="1" applyFill="1" applyBorder="1" applyAlignment="1" applyProtection="1">
      <alignment horizontal="center" vertical="center"/>
    </xf>
    <xf numFmtId="0" fontId="4" fillId="2" borderId="131" xfId="0" applyFont="1" applyFill="1" applyBorder="1" applyAlignment="1" applyProtection="1">
      <alignment horizontal="left" vertical="center"/>
    </xf>
    <xf numFmtId="0" fontId="0" fillId="2" borderId="130" xfId="0" applyFont="1" applyFill="1" applyBorder="1" applyAlignment="1" applyProtection="1">
      <alignment horizontal="left" vertical="center"/>
    </xf>
    <xf numFmtId="0" fontId="0" fillId="18" borderId="143" xfId="0" applyFont="1" applyFill="1" applyBorder="1" applyAlignment="1" applyProtection="1">
      <alignment vertical="center"/>
    </xf>
    <xf numFmtId="0" fontId="0" fillId="18" borderId="11" xfId="0" applyFont="1" applyFill="1" applyBorder="1" applyAlignment="1" applyProtection="1">
      <alignment vertical="center"/>
    </xf>
    <xf numFmtId="0" fontId="0" fillId="18" borderId="18" xfId="0" applyFont="1" applyFill="1" applyBorder="1" applyAlignment="1" applyProtection="1">
      <alignment vertical="center"/>
    </xf>
    <xf numFmtId="0" fontId="0" fillId="18" borderId="130" xfId="0" applyFont="1" applyFill="1" applyBorder="1" applyAlignment="1" applyProtection="1">
      <alignment vertical="center"/>
    </xf>
    <xf numFmtId="0" fontId="0" fillId="18" borderId="131" xfId="0" applyFont="1" applyFill="1" applyBorder="1" applyAlignment="1" applyProtection="1">
      <alignment vertical="center"/>
    </xf>
    <xf numFmtId="0" fontId="0" fillId="18" borderId="138" xfId="0" applyFont="1" applyFill="1" applyBorder="1" applyAlignment="1" applyProtection="1">
      <alignment vertical="center"/>
    </xf>
    <xf numFmtId="0" fontId="0" fillId="18" borderId="111" xfId="0" applyFont="1" applyFill="1" applyBorder="1" applyAlignment="1" applyProtection="1">
      <alignment vertical="center"/>
    </xf>
    <xf numFmtId="0" fontId="9" fillId="18" borderId="145" xfId="0" applyFont="1" applyFill="1" applyBorder="1" applyProtection="1">
      <alignment vertical="center"/>
    </xf>
    <xf numFmtId="0" fontId="0" fillId="18" borderId="13" xfId="0" applyFont="1" applyFill="1" applyBorder="1" applyAlignment="1" applyProtection="1">
      <alignment vertical="center"/>
    </xf>
    <xf numFmtId="0" fontId="0" fillId="18" borderId="146" xfId="0" applyFont="1" applyFill="1" applyBorder="1" applyAlignment="1" applyProtection="1">
      <alignment vertical="center"/>
    </xf>
    <xf numFmtId="0" fontId="9" fillId="0" borderId="135" xfId="0" applyFont="1" applyFill="1" applyBorder="1" applyAlignment="1" applyProtection="1">
      <alignment vertical="center"/>
    </xf>
    <xf numFmtId="0" fontId="9" fillId="0" borderId="0" xfId="0" applyFont="1" applyFill="1" applyBorder="1" applyProtection="1">
      <alignment vertical="center"/>
      <protection locked="0"/>
    </xf>
    <xf numFmtId="0" fontId="3" fillId="11" borderId="0" xfId="0" applyFont="1" applyFill="1" applyBorder="1" applyAlignment="1" applyProtection="1">
      <alignment horizontal="right" vertical="center"/>
    </xf>
    <xf numFmtId="181" fontId="3" fillId="11" borderId="0" xfId="0" applyNumberFormat="1" applyFont="1" applyFill="1" applyBorder="1" applyAlignment="1" applyProtection="1">
      <alignment horizontal="left" vertical="center" shrinkToFit="1"/>
      <protection hidden="1"/>
    </xf>
    <xf numFmtId="181" fontId="3" fillId="11" borderId="0" xfId="0" applyNumberFormat="1" applyFont="1" applyFill="1" applyBorder="1" applyAlignment="1" applyProtection="1">
      <alignment vertical="center" shrinkToFit="1"/>
      <protection hidden="1"/>
    </xf>
    <xf numFmtId="0" fontId="16" fillId="10" borderId="0" xfId="0" applyFont="1" applyFill="1" applyAlignment="1" applyProtection="1">
      <alignment horizontal="right" vertical="center"/>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6" fillId="0" borderId="8" xfId="0" applyFont="1" applyBorder="1">
      <alignment vertical="center"/>
    </xf>
    <xf numFmtId="0" fontId="6" fillId="0" borderId="5" xfId="0" applyFont="1" applyBorder="1">
      <alignment vertical="center"/>
    </xf>
    <xf numFmtId="0" fontId="6" fillId="0" borderId="5"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vertical="center" wrapText="1"/>
    </xf>
    <xf numFmtId="0" fontId="7" fillId="0" borderId="5" xfId="0" applyFont="1" applyBorder="1" applyAlignment="1">
      <alignment horizontal="center" vertical="center"/>
    </xf>
    <xf numFmtId="0" fontId="9" fillId="0" borderId="5" xfId="0" applyFont="1" applyBorder="1">
      <alignment vertical="center"/>
    </xf>
    <xf numFmtId="0" fontId="47" fillId="16" borderId="1" xfId="0" applyFont="1" applyFill="1" applyBorder="1" applyAlignment="1" applyProtection="1">
      <alignment horizontal="center" vertical="center"/>
      <protection locked="0"/>
    </xf>
    <xf numFmtId="0" fontId="7" fillId="0" borderId="5" xfId="0" applyFont="1" applyBorder="1">
      <alignment vertical="center"/>
    </xf>
    <xf numFmtId="0" fontId="9" fillId="0" borderId="9" xfId="0" applyFont="1" applyBorder="1">
      <alignment vertical="center"/>
    </xf>
    <xf numFmtId="0" fontId="0" fillId="19" borderId="1" xfId="0" applyFill="1" applyBorder="1" applyAlignment="1">
      <alignment horizontal="center" vertical="center"/>
    </xf>
    <xf numFmtId="0" fontId="0" fillId="19" borderId="0" xfId="0" applyFill="1">
      <alignment vertical="center"/>
    </xf>
    <xf numFmtId="0" fontId="0" fillId="19" borderId="0" xfId="0" applyFill="1" applyAlignment="1">
      <alignment vertical="center" wrapText="1"/>
    </xf>
    <xf numFmtId="0" fontId="0" fillId="19" borderId="0" xfId="0" applyFill="1" applyAlignment="1">
      <alignment horizontal="center" vertical="center" wrapText="1"/>
    </xf>
    <xf numFmtId="0" fontId="30" fillId="19" borderId="0" xfId="0" applyFont="1" applyFill="1">
      <alignment vertical="center"/>
    </xf>
    <xf numFmtId="0" fontId="10" fillId="19" borderId="0" xfId="0" applyFont="1" applyFill="1" applyAlignment="1">
      <alignment horizontal="center" vertical="center"/>
    </xf>
    <xf numFmtId="0" fontId="0" fillId="19" borderId="0" xfId="0" applyFill="1" applyAlignment="1">
      <alignment horizontal="left" vertical="center"/>
    </xf>
    <xf numFmtId="0" fontId="0" fillId="19" borderId="0" xfId="0" applyFill="1" applyAlignment="1">
      <alignment horizontal="center" vertical="center"/>
    </xf>
    <xf numFmtId="0" fontId="0" fillId="19" borderId="13" xfId="0" applyFill="1" applyBorder="1" applyAlignment="1">
      <alignment horizontal="left" vertical="center"/>
    </xf>
    <xf numFmtId="0" fontId="0" fillId="19" borderId="13" xfId="0" applyFill="1" applyBorder="1" applyAlignment="1">
      <alignment horizontal="center" vertical="center"/>
    </xf>
    <xf numFmtId="0" fontId="0" fillId="19" borderId="69" xfId="0" applyFill="1" applyBorder="1" applyAlignment="1">
      <alignment horizontal="center" vertical="center"/>
    </xf>
    <xf numFmtId="0" fontId="0" fillId="19" borderId="1" xfId="0" applyFill="1" applyBorder="1" applyAlignment="1">
      <alignment horizontal="left" vertical="center" wrapText="1"/>
    </xf>
    <xf numFmtId="0" fontId="48" fillId="19" borderId="0" xfId="0" applyFont="1" applyFill="1">
      <alignment vertical="center"/>
    </xf>
    <xf numFmtId="0" fontId="29" fillId="19" borderId="0" xfId="0" applyFont="1" applyFill="1" applyAlignment="1">
      <alignment horizontal="center" vertical="center" wrapText="1"/>
    </xf>
    <xf numFmtId="0" fontId="48" fillId="31" borderId="0" xfId="0" applyFont="1" applyFill="1" applyAlignment="1">
      <alignment horizontal="left" vertical="center"/>
    </xf>
    <xf numFmtId="0" fontId="0" fillId="31" borderId="0" xfId="0" quotePrefix="1" applyFill="1" applyAlignment="1">
      <alignment horizontal="center" vertical="center"/>
    </xf>
    <xf numFmtId="0" fontId="48" fillId="31" borderId="150" xfId="0" applyFont="1" applyFill="1" applyBorder="1" applyAlignment="1">
      <alignment vertical="center" wrapText="1"/>
    </xf>
    <xf numFmtId="0" fontId="48" fillId="31" borderId="0" xfId="0" applyFont="1" applyFill="1" applyAlignment="1">
      <alignment horizontal="center" vertical="center" wrapText="1"/>
    </xf>
    <xf numFmtId="0" fontId="48" fillId="31" borderId="150" xfId="0" applyFont="1" applyFill="1" applyBorder="1" applyAlignment="1">
      <alignment horizontal="center" vertical="center" wrapText="1"/>
    </xf>
    <xf numFmtId="0" fontId="48" fillId="31" borderId="22" xfId="0" applyFont="1" applyFill="1" applyBorder="1" applyAlignment="1">
      <alignment horizontal="center" vertical="center" wrapText="1"/>
    </xf>
    <xf numFmtId="0" fontId="0" fillId="19" borderId="151" xfId="0" applyFill="1" applyBorder="1" applyAlignment="1">
      <alignment horizontal="left" vertical="center"/>
    </xf>
    <xf numFmtId="0" fontId="48" fillId="32" borderId="136" xfId="0" applyFont="1" applyFill="1" applyBorder="1" applyAlignment="1">
      <alignment horizontal="center" vertical="center"/>
    </xf>
    <xf numFmtId="0" fontId="48" fillId="32" borderId="136" xfId="0" applyFont="1" applyFill="1" applyBorder="1" applyAlignment="1">
      <alignment horizontal="left" vertical="center"/>
    </xf>
    <xf numFmtId="0" fontId="48" fillId="32" borderId="123" xfId="0" applyFont="1" applyFill="1" applyBorder="1" applyAlignment="1">
      <alignment vertical="center" wrapText="1"/>
    </xf>
    <xf numFmtId="0" fontId="48" fillId="32" borderId="123" xfId="0" applyFont="1" applyFill="1" applyBorder="1" applyAlignment="1">
      <alignment horizontal="center" vertical="center" wrapText="1"/>
    </xf>
    <xf numFmtId="0" fontId="48" fillId="32" borderId="123" xfId="0" applyFont="1" applyFill="1" applyBorder="1" applyAlignment="1">
      <alignment horizontal="left" vertical="center" wrapText="1"/>
    </xf>
    <xf numFmtId="0" fontId="0" fillId="19" borderId="152" xfId="0" applyFill="1" applyBorder="1" applyAlignment="1">
      <alignment horizontal="left" vertical="center"/>
    </xf>
    <xf numFmtId="0" fontId="0" fillId="33" borderId="128" xfId="0" quotePrefix="1" applyFill="1" applyBorder="1" applyAlignment="1">
      <alignment horizontal="center" vertical="center"/>
    </xf>
    <xf numFmtId="0" fontId="0" fillId="33" borderId="136" xfId="0" applyFill="1" applyBorder="1" applyAlignment="1">
      <alignment horizontal="left" vertical="center"/>
    </xf>
    <xf numFmtId="0" fontId="0" fillId="33" borderId="136" xfId="0" applyFill="1" applyBorder="1" applyAlignment="1">
      <alignment horizontal="center" vertical="center"/>
    </xf>
    <xf numFmtId="0" fontId="0" fillId="33" borderId="123" xfId="0" applyFill="1" applyBorder="1">
      <alignment vertical="center"/>
    </xf>
    <xf numFmtId="0" fontId="0" fillId="33" borderId="123" xfId="0" applyFill="1" applyBorder="1" applyAlignment="1">
      <alignment horizontal="center" vertical="center"/>
    </xf>
    <xf numFmtId="0" fontId="0" fillId="33" borderId="123" xfId="0" applyFill="1" applyBorder="1" applyAlignment="1">
      <alignment horizontal="left" vertical="center" wrapText="1"/>
    </xf>
    <xf numFmtId="0" fontId="0" fillId="19" borderId="135" xfId="0" quotePrefix="1" applyFill="1" applyBorder="1" applyAlignment="1">
      <alignment horizontal="center" vertical="center"/>
    </xf>
    <xf numFmtId="0" fontId="0" fillId="7" borderId="1" xfId="0" applyFill="1" applyBorder="1" applyAlignment="1" applyProtection="1">
      <alignment horizontal="center" vertical="center"/>
      <protection locked="0"/>
    </xf>
    <xf numFmtId="0" fontId="0" fillId="19" borderId="134" xfId="0" applyFill="1" applyBorder="1" applyAlignment="1">
      <alignment horizontal="left" vertical="center" wrapText="1"/>
    </xf>
    <xf numFmtId="0" fontId="10" fillId="19" borderId="129" xfId="0" applyFont="1" applyFill="1" applyBorder="1" applyAlignment="1">
      <alignment horizontal="center" vertical="center"/>
    </xf>
    <xf numFmtId="0" fontId="0" fillId="19" borderId="152" xfId="0" applyFill="1" applyBorder="1" applyAlignment="1" applyProtection="1">
      <alignment horizontal="left" vertical="center"/>
      <protection locked="0"/>
    </xf>
    <xf numFmtId="0" fontId="0" fillId="19" borderId="139" xfId="0" applyFill="1" applyBorder="1" applyAlignment="1">
      <alignment horizontal="center" vertical="center"/>
    </xf>
    <xf numFmtId="0" fontId="0" fillId="19" borderId="153" xfId="0" applyFill="1" applyBorder="1" applyAlignment="1">
      <alignment vertical="center" wrapText="1"/>
    </xf>
    <xf numFmtId="0" fontId="0" fillId="19" borderId="153" xfId="0" applyFill="1" applyBorder="1" applyAlignment="1">
      <alignment horizontal="center" vertical="center" wrapText="1"/>
    </xf>
    <xf numFmtId="0" fontId="0" fillId="19" borderId="153" xfId="0" applyFill="1" applyBorder="1" applyAlignment="1">
      <alignment horizontal="left" vertical="center" wrapText="1"/>
    </xf>
    <xf numFmtId="0" fontId="0" fillId="19" borderId="135" xfId="0" applyFill="1" applyBorder="1" applyAlignment="1">
      <alignment horizontal="center" vertical="center"/>
    </xf>
    <xf numFmtId="0" fontId="0" fillId="34" borderId="128" xfId="0" quotePrefix="1" applyFill="1" applyBorder="1" applyAlignment="1">
      <alignment horizontal="center" vertical="center"/>
    </xf>
    <xf numFmtId="0" fontId="0" fillId="34" borderId="136" xfId="0" applyFill="1" applyBorder="1" applyAlignment="1">
      <alignment horizontal="left" vertical="center"/>
    </xf>
    <xf numFmtId="0" fontId="0" fillId="34" borderId="136" xfId="0" applyFill="1" applyBorder="1" applyAlignment="1">
      <alignment horizontal="center" vertical="center"/>
    </xf>
    <xf numFmtId="0" fontId="0" fillId="34" borderId="123" xfId="0" applyFill="1" applyBorder="1" applyAlignment="1">
      <alignment vertical="center" wrapText="1"/>
    </xf>
    <xf numFmtId="0" fontId="0" fillId="34" borderId="123" xfId="0" applyFill="1" applyBorder="1" applyAlignment="1">
      <alignment horizontal="center" vertical="center" wrapText="1"/>
    </xf>
    <xf numFmtId="0" fontId="0" fillId="34" borderId="123" xfId="0" applyFill="1" applyBorder="1" applyAlignment="1">
      <alignment horizontal="left" vertical="center" wrapText="1"/>
    </xf>
    <xf numFmtId="0" fontId="0" fillId="35" borderId="128" xfId="0" applyFill="1" applyBorder="1" applyAlignment="1">
      <alignment horizontal="center" vertical="center"/>
    </xf>
    <xf numFmtId="0" fontId="0" fillId="35" borderId="136" xfId="0" applyFill="1" applyBorder="1" applyAlignment="1">
      <alignment horizontal="left" vertical="center"/>
    </xf>
    <xf numFmtId="0" fontId="0" fillId="35" borderId="136" xfId="0" applyFill="1" applyBorder="1" applyAlignment="1">
      <alignment horizontal="center" vertical="center"/>
    </xf>
    <xf numFmtId="0" fontId="0" fillId="35" borderId="123" xfId="0" applyFill="1" applyBorder="1" applyAlignment="1">
      <alignment vertical="center" wrapText="1"/>
    </xf>
    <xf numFmtId="0" fontId="0" fillId="35" borderId="123" xfId="0" applyFill="1" applyBorder="1" applyAlignment="1">
      <alignment horizontal="center" vertical="center" wrapText="1"/>
    </xf>
    <xf numFmtId="0" fontId="0" fillId="35" borderId="123" xfId="0" applyFill="1" applyBorder="1" applyAlignment="1">
      <alignment horizontal="left" vertical="center" wrapText="1"/>
    </xf>
    <xf numFmtId="0" fontId="0" fillId="19" borderId="128" xfId="0" applyFill="1" applyBorder="1" applyAlignment="1">
      <alignment horizontal="center" vertical="center"/>
    </xf>
    <xf numFmtId="0" fontId="0" fillId="19" borderId="136" xfId="0" applyFill="1" applyBorder="1" applyAlignment="1">
      <alignment horizontal="center" vertical="center"/>
    </xf>
    <xf numFmtId="0" fontId="0" fillId="19" borderId="134" xfId="0" applyFill="1" applyBorder="1" applyAlignment="1">
      <alignment vertical="center" wrapText="1"/>
    </xf>
    <xf numFmtId="0" fontId="0" fillId="19" borderId="134" xfId="0" applyFill="1" applyBorder="1" applyAlignment="1">
      <alignment horizontal="center" vertical="center" wrapText="1"/>
    </xf>
    <xf numFmtId="0" fontId="0" fillId="19" borderId="95" xfId="0" applyFill="1" applyBorder="1" applyAlignment="1">
      <alignment horizontal="center" vertical="center"/>
    </xf>
    <xf numFmtId="0" fontId="0" fillId="19" borderId="154" xfId="0" applyFill="1" applyBorder="1" applyAlignment="1">
      <alignment horizontal="center" vertical="center" wrapText="1"/>
    </xf>
    <xf numFmtId="0" fontId="0" fillId="19" borderId="155" xfId="0" applyFill="1" applyBorder="1" applyAlignment="1">
      <alignment vertical="center" wrapText="1"/>
    </xf>
    <xf numFmtId="0" fontId="0" fillId="19" borderId="155" xfId="0" applyFill="1" applyBorder="1" applyAlignment="1">
      <alignment horizontal="center" vertical="center" wrapText="1"/>
    </xf>
    <xf numFmtId="0" fontId="0" fillId="19" borderId="155" xfId="0" applyFill="1" applyBorder="1" applyAlignment="1">
      <alignment horizontal="left" vertical="center" wrapText="1"/>
    </xf>
    <xf numFmtId="0" fontId="0" fillId="19" borderId="156" xfId="0" applyFill="1" applyBorder="1" applyAlignment="1">
      <alignment horizontal="center" vertical="center"/>
    </xf>
    <xf numFmtId="0" fontId="0" fillId="19" borderId="157" xfId="0" applyFill="1" applyBorder="1" applyAlignment="1">
      <alignment vertical="center" wrapText="1"/>
    </xf>
    <xf numFmtId="0" fontId="0" fillId="19" borderId="157" xfId="0" applyFill="1" applyBorder="1" applyAlignment="1">
      <alignment horizontal="center" vertical="center" wrapText="1"/>
    </xf>
    <xf numFmtId="0" fontId="0" fillId="19" borderId="157" xfId="0" applyFill="1" applyBorder="1" applyAlignment="1">
      <alignment horizontal="left" vertical="center" wrapText="1"/>
    </xf>
    <xf numFmtId="0" fontId="0" fillId="19" borderId="158" xfId="0" applyFill="1" applyBorder="1" applyAlignment="1">
      <alignment horizontal="center" vertical="center"/>
    </xf>
    <xf numFmtId="0" fontId="0" fillId="19" borderId="159" xfId="0" applyFill="1" applyBorder="1" applyAlignment="1">
      <alignment vertical="center" wrapText="1"/>
    </xf>
    <xf numFmtId="0" fontId="0" fillId="19" borderId="159" xfId="0" applyFill="1" applyBorder="1" applyAlignment="1">
      <alignment horizontal="center" vertical="center" wrapText="1"/>
    </xf>
    <xf numFmtId="0" fontId="0" fillId="19" borderId="159" xfId="0" applyFill="1" applyBorder="1" applyAlignment="1">
      <alignment horizontal="left" vertical="center" wrapText="1"/>
    </xf>
    <xf numFmtId="0" fontId="0" fillId="20" borderId="0" xfId="0" applyFill="1">
      <alignment vertical="center"/>
    </xf>
    <xf numFmtId="0" fontId="0" fillId="36" borderId="0" xfId="0" applyFill="1">
      <alignment vertical="center"/>
    </xf>
    <xf numFmtId="0" fontId="0" fillId="19" borderId="160" xfId="0" applyFill="1" applyBorder="1" applyAlignment="1">
      <alignment horizontal="center" vertical="center"/>
    </xf>
    <xf numFmtId="0" fontId="0" fillId="19" borderId="141" xfId="0" applyFill="1" applyBorder="1" applyAlignment="1">
      <alignment horizontal="center" vertical="center"/>
    </xf>
    <xf numFmtId="0" fontId="0" fillId="19" borderId="130" xfId="0" applyFill="1" applyBorder="1" applyAlignment="1">
      <alignment horizontal="center" vertical="center"/>
    </xf>
    <xf numFmtId="0" fontId="0" fillId="19" borderId="131" xfId="0" applyFill="1" applyBorder="1" applyAlignment="1">
      <alignment horizontal="center" vertical="center"/>
    </xf>
    <xf numFmtId="0" fontId="0" fillId="19" borderId="129" xfId="0" applyFill="1" applyBorder="1" applyAlignment="1">
      <alignment vertical="center" wrapText="1"/>
    </xf>
    <xf numFmtId="0" fontId="0" fillId="19" borderId="129" xfId="0" applyFill="1" applyBorder="1" applyAlignment="1">
      <alignment horizontal="center" vertical="center" wrapText="1"/>
    </xf>
    <xf numFmtId="0" fontId="0" fillId="19" borderId="129" xfId="0" applyFill="1" applyBorder="1" applyAlignment="1">
      <alignment horizontal="left" vertical="center" wrapText="1"/>
    </xf>
    <xf numFmtId="0" fontId="26" fillId="15" borderId="1" xfId="9" applyFill="1" applyBorder="1" applyAlignment="1" applyProtection="1">
      <alignment horizontal="left" vertical="center" wrapText="1" shrinkToFit="1"/>
      <protection locked="0"/>
    </xf>
    <xf numFmtId="0" fontId="0" fillId="19" borderId="161" xfId="0" applyFill="1" applyBorder="1" applyAlignment="1">
      <alignment horizontal="right" vertical="center" wrapText="1"/>
    </xf>
    <xf numFmtId="0" fontId="0" fillId="19" borderId="161" xfId="0" applyFill="1" applyBorder="1" applyAlignment="1">
      <alignment horizontal="center" vertical="center" wrapText="1"/>
    </xf>
    <xf numFmtId="0" fontId="0" fillId="19" borderId="161" xfId="0" applyFill="1" applyBorder="1" applyAlignment="1">
      <alignment horizontal="left" vertical="center" wrapText="1"/>
    </xf>
    <xf numFmtId="0" fontId="0" fillId="19" borderId="123" xfId="0" applyFill="1" applyBorder="1" applyAlignment="1">
      <alignment horizontal="center" vertical="center"/>
    </xf>
    <xf numFmtId="0" fontId="0" fillId="19" borderId="162" xfId="0" applyFill="1" applyBorder="1" applyAlignment="1">
      <alignment vertical="center" wrapText="1"/>
    </xf>
    <xf numFmtId="0" fontId="0" fillId="19" borderId="162" xfId="0" applyFill="1" applyBorder="1" applyAlignment="1">
      <alignment horizontal="left" vertical="center" wrapText="1"/>
    </xf>
    <xf numFmtId="0" fontId="0" fillId="19" borderId="50" xfId="0" applyFill="1" applyBorder="1" applyAlignment="1">
      <alignment horizontal="right" vertical="center" wrapText="1"/>
    </xf>
    <xf numFmtId="0" fontId="0" fillId="19" borderId="50" xfId="0" applyFill="1" applyBorder="1" applyAlignment="1">
      <alignment horizontal="left" vertical="center" wrapText="1"/>
    </xf>
    <xf numFmtId="0" fontId="0" fillId="19" borderId="164" xfId="0" applyFill="1" applyBorder="1" applyAlignment="1">
      <alignment horizontal="right" vertical="center" wrapText="1"/>
    </xf>
    <xf numFmtId="0" fontId="0" fillId="19" borderId="164" xfId="0" applyFill="1" applyBorder="1" applyAlignment="1">
      <alignment horizontal="left" vertical="center" wrapText="1"/>
    </xf>
    <xf numFmtId="58" fontId="0" fillId="19" borderId="134" xfId="0" applyNumberFormat="1" applyFill="1" applyBorder="1" applyAlignment="1">
      <alignment horizontal="left" vertical="center" wrapText="1"/>
    </xf>
    <xf numFmtId="0" fontId="49" fillId="19" borderId="164" xfId="0" applyFont="1" applyFill="1" applyBorder="1" applyAlignment="1">
      <alignment horizontal="left" vertical="center" wrapText="1"/>
    </xf>
    <xf numFmtId="0" fontId="0" fillId="19" borderId="164" xfId="0" applyFill="1" applyBorder="1" applyAlignment="1">
      <alignment horizontal="center" vertical="center" wrapText="1"/>
    </xf>
    <xf numFmtId="0" fontId="0" fillId="19" borderId="165" xfId="0" applyFill="1" applyBorder="1" applyAlignment="1">
      <alignment horizontal="right" vertical="center" wrapText="1"/>
    </xf>
    <xf numFmtId="0" fontId="0" fillId="19" borderId="165" xfId="0" applyFill="1" applyBorder="1" applyAlignment="1">
      <alignment horizontal="center" vertical="center" wrapText="1"/>
    </xf>
    <xf numFmtId="0" fontId="0" fillId="19" borderId="165" xfId="0" applyFill="1" applyBorder="1" applyAlignment="1">
      <alignment horizontal="left" vertical="center" wrapText="1"/>
    </xf>
    <xf numFmtId="0" fontId="0" fillId="19" borderId="166" xfId="0" applyFill="1" applyBorder="1" applyAlignment="1">
      <alignment horizontal="center" vertical="center" wrapText="1"/>
    </xf>
    <xf numFmtId="0" fontId="0" fillId="19" borderId="52" xfId="0" applyFill="1" applyBorder="1" applyAlignment="1">
      <alignment horizontal="left" vertical="center" wrapText="1"/>
    </xf>
    <xf numFmtId="0" fontId="0" fillId="19" borderId="50" xfId="0" applyFill="1" applyBorder="1" applyAlignment="1">
      <alignment vertical="center" wrapText="1"/>
    </xf>
    <xf numFmtId="0" fontId="0" fillId="19" borderId="50" xfId="0" applyFill="1" applyBorder="1" applyAlignment="1">
      <alignment horizontal="center" vertical="center" wrapText="1"/>
    </xf>
    <xf numFmtId="0" fontId="0" fillId="19" borderId="167" xfId="0" applyFill="1" applyBorder="1" applyAlignment="1">
      <alignment horizontal="center" vertical="center"/>
    </xf>
    <xf numFmtId="0" fontId="0" fillId="19" borderId="168" xfId="0" applyFill="1" applyBorder="1" applyAlignment="1">
      <alignment vertical="center" wrapText="1"/>
    </xf>
    <xf numFmtId="0" fontId="0" fillId="19" borderId="168" xfId="0" applyFill="1" applyBorder="1" applyAlignment="1">
      <alignment horizontal="center" vertical="center" wrapText="1"/>
    </xf>
    <xf numFmtId="0" fontId="0" fillId="19" borderId="168" xfId="0" applyFill="1" applyBorder="1" applyAlignment="1">
      <alignment horizontal="left" vertical="center" wrapText="1"/>
    </xf>
    <xf numFmtId="0" fontId="0" fillId="19" borderId="169" xfId="0" applyFill="1" applyBorder="1" applyAlignment="1">
      <alignment vertical="center" wrapText="1"/>
    </xf>
    <xf numFmtId="0" fontId="0" fillId="19" borderId="169" xfId="0" applyFill="1" applyBorder="1" applyAlignment="1">
      <alignment horizontal="center" vertical="center" wrapText="1"/>
    </xf>
    <xf numFmtId="0" fontId="0" fillId="19" borderId="169" xfId="0" applyFill="1" applyBorder="1" applyAlignment="1">
      <alignment horizontal="left" vertical="center" wrapText="1"/>
    </xf>
    <xf numFmtId="0" fontId="0" fillId="19" borderId="170" xfId="0" applyFill="1" applyBorder="1" applyAlignment="1">
      <alignment vertical="center" wrapText="1"/>
    </xf>
    <xf numFmtId="0" fontId="0" fillId="19" borderId="170" xfId="0" applyFill="1" applyBorder="1" applyAlignment="1">
      <alignment horizontal="center" vertical="center" wrapText="1"/>
    </xf>
    <xf numFmtId="0" fontId="0" fillId="19" borderId="170" xfId="0" applyFill="1" applyBorder="1" applyAlignment="1">
      <alignment horizontal="left" vertical="center" wrapText="1"/>
    </xf>
    <xf numFmtId="0" fontId="0" fillId="19" borderId="171" xfId="0" applyFill="1" applyBorder="1" applyAlignment="1">
      <alignment horizontal="center" vertical="center"/>
    </xf>
    <xf numFmtId="0" fontId="0" fillId="19" borderId="173" xfId="0" applyFill="1" applyBorder="1" applyAlignment="1">
      <alignment horizontal="right" vertical="center" wrapText="1"/>
    </xf>
    <xf numFmtId="0" fontId="0" fillId="19" borderId="120" xfId="0" applyFill="1" applyBorder="1" applyAlignment="1">
      <alignment horizontal="center" vertical="center" wrapText="1"/>
    </xf>
    <xf numFmtId="0" fontId="0" fillId="19" borderId="174" xfId="0" applyFill="1" applyBorder="1" applyAlignment="1">
      <alignment horizontal="right" vertical="center" wrapText="1"/>
    </xf>
    <xf numFmtId="0" fontId="0" fillId="19" borderId="175" xfId="0" applyFill="1" applyBorder="1" applyAlignment="1">
      <alignment horizontal="center" vertical="center" wrapText="1"/>
    </xf>
    <xf numFmtId="0" fontId="0" fillId="19" borderId="176" xfId="0" applyFill="1" applyBorder="1" applyAlignment="1">
      <alignment horizontal="left" vertical="center" wrapText="1"/>
    </xf>
    <xf numFmtId="0" fontId="0" fillId="19" borderId="178" xfId="0" applyFill="1" applyBorder="1" applyAlignment="1">
      <alignment horizontal="left" vertical="center" wrapText="1"/>
    </xf>
    <xf numFmtId="0" fontId="0" fillId="19" borderId="173" xfId="0" applyFill="1" applyBorder="1" applyAlignment="1">
      <alignment vertical="center" wrapText="1"/>
    </xf>
    <xf numFmtId="0" fontId="0" fillId="19" borderId="173" xfId="0" applyFill="1" applyBorder="1" applyAlignment="1">
      <alignment horizontal="left" vertical="center" wrapText="1"/>
    </xf>
    <xf numFmtId="0" fontId="0" fillId="19" borderId="180" xfId="0" applyFill="1" applyBorder="1" applyAlignment="1">
      <alignment vertical="center" wrapText="1"/>
    </xf>
    <xf numFmtId="0" fontId="0" fillId="19" borderId="180" xfId="0" applyFill="1" applyBorder="1" applyAlignment="1">
      <alignment horizontal="left" vertical="center" wrapText="1"/>
    </xf>
    <xf numFmtId="0" fontId="0" fillId="19" borderId="52" xfId="0" applyFill="1" applyBorder="1" applyAlignment="1">
      <alignment vertical="center" wrapText="1"/>
    </xf>
    <xf numFmtId="0" fontId="0" fillId="19" borderId="52" xfId="0" applyFill="1" applyBorder="1" applyAlignment="1">
      <alignment horizontal="center" vertical="center" wrapText="1"/>
    </xf>
    <xf numFmtId="0" fontId="0" fillId="19" borderId="182" xfId="0" applyFill="1" applyBorder="1" applyAlignment="1">
      <alignment horizontal="center" vertical="center" wrapText="1"/>
    </xf>
    <xf numFmtId="0" fontId="0" fillId="19" borderId="22" xfId="0" applyFill="1" applyBorder="1" applyAlignment="1">
      <alignment horizontal="right" vertical="center" wrapText="1"/>
    </xf>
    <xf numFmtId="0" fontId="0" fillId="19" borderId="22" xfId="0" applyFill="1" applyBorder="1" applyAlignment="1">
      <alignment horizontal="center" vertical="center" wrapText="1"/>
    </xf>
    <xf numFmtId="0" fontId="0" fillId="19" borderId="22" xfId="0" applyFill="1" applyBorder="1" applyAlignment="1">
      <alignment horizontal="left" vertical="center" wrapText="1"/>
    </xf>
    <xf numFmtId="3" fontId="0" fillId="36" borderId="0" xfId="0" applyNumberFormat="1" applyFill="1">
      <alignment vertical="center"/>
    </xf>
    <xf numFmtId="0" fontId="0" fillId="19" borderId="183" xfId="0" applyFill="1" applyBorder="1" applyAlignment="1">
      <alignment vertical="center" wrapText="1"/>
    </xf>
    <xf numFmtId="0" fontId="0" fillId="19" borderId="184" xfId="0" applyFill="1" applyBorder="1" applyAlignment="1">
      <alignment horizontal="center" vertical="center" wrapText="1"/>
    </xf>
    <xf numFmtId="0" fontId="0" fillId="19" borderId="183" xfId="0" applyFill="1" applyBorder="1" applyAlignment="1">
      <alignment horizontal="left" vertical="center" wrapText="1"/>
    </xf>
    <xf numFmtId="0" fontId="0" fillId="19" borderId="185" xfId="0" applyFill="1" applyBorder="1" applyAlignment="1">
      <alignment horizontal="center" vertical="center" wrapText="1"/>
    </xf>
    <xf numFmtId="0" fontId="0" fillId="19" borderId="186" xfId="0" applyFill="1" applyBorder="1" applyAlignment="1">
      <alignment horizontal="center" vertical="center" wrapText="1"/>
    </xf>
    <xf numFmtId="0" fontId="0" fillId="19" borderId="22" xfId="0" applyFill="1" applyBorder="1" applyAlignment="1">
      <alignment horizontal="center" vertical="center"/>
    </xf>
    <xf numFmtId="0" fontId="0" fillId="19" borderId="52" xfId="0" applyFill="1" applyBorder="1" applyAlignment="1">
      <alignment horizontal="right" vertical="center" wrapText="1"/>
    </xf>
    <xf numFmtId="0" fontId="0" fillId="19" borderId="153" xfId="0" applyFill="1" applyBorder="1" applyAlignment="1">
      <alignment horizontal="right" vertical="center" wrapText="1"/>
    </xf>
    <xf numFmtId="0" fontId="0" fillId="19" borderId="183" xfId="0" applyFill="1" applyBorder="1" applyAlignment="1">
      <alignment horizontal="right" vertical="center" wrapText="1"/>
    </xf>
    <xf numFmtId="0" fontId="0" fillId="19" borderId="183" xfId="0" applyFill="1" applyBorder="1" applyAlignment="1">
      <alignment horizontal="center" vertical="center" wrapText="1"/>
    </xf>
    <xf numFmtId="0" fontId="0" fillId="19" borderId="187" xfId="0" applyFill="1" applyBorder="1" applyAlignment="1">
      <alignment horizontal="right" vertical="center" wrapText="1"/>
    </xf>
    <xf numFmtId="0" fontId="0" fillId="19" borderId="187" xfId="0" applyFill="1" applyBorder="1" applyAlignment="1">
      <alignment horizontal="center" vertical="center" wrapText="1"/>
    </xf>
    <xf numFmtId="0" fontId="0" fillId="19" borderId="187" xfId="0" applyFill="1" applyBorder="1" applyAlignment="1">
      <alignment horizontal="left" vertical="center" wrapText="1"/>
    </xf>
    <xf numFmtId="0" fontId="0" fillId="19" borderId="169" xfId="0" applyFill="1" applyBorder="1" applyAlignment="1">
      <alignment horizontal="right" vertical="center" wrapText="1"/>
    </xf>
    <xf numFmtId="0" fontId="0" fillId="35" borderId="135" xfId="0" applyFill="1" applyBorder="1" applyAlignment="1">
      <alignment horizontal="center" vertical="center"/>
    </xf>
    <xf numFmtId="0" fontId="0" fillId="35" borderId="0" xfId="0" applyFill="1" applyAlignment="1">
      <alignment horizontal="center" vertical="center"/>
    </xf>
    <xf numFmtId="0" fontId="0" fillId="35" borderId="130" xfId="0" applyFill="1" applyBorder="1" applyAlignment="1">
      <alignment horizontal="center" vertical="center"/>
    </xf>
    <xf numFmtId="0" fontId="0" fillId="35" borderId="131" xfId="0" applyFill="1" applyBorder="1" applyAlignment="1">
      <alignment horizontal="center" vertical="center"/>
    </xf>
    <xf numFmtId="0" fontId="50" fillId="19" borderId="52" xfId="0" applyFont="1" applyFill="1" applyBorder="1" applyAlignment="1">
      <alignment horizontal="left" vertical="center" wrapText="1"/>
    </xf>
    <xf numFmtId="0" fontId="0" fillId="37" borderId="134" xfId="0" applyFill="1" applyBorder="1" applyAlignment="1">
      <alignment vertical="center" wrapText="1"/>
    </xf>
    <xf numFmtId="0" fontId="0" fillId="37" borderId="134" xfId="0" applyFill="1" applyBorder="1" applyAlignment="1">
      <alignment horizontal="center" vertical="center" wrapText="1"/>
    </xf>
    <xf numFmtId="0" fontId="0" fillId="38" borderId="1" xfId="0" applyFill="1" applyBorder="1" applyAlignment="1" applyProtection="1">
      <alignment horizontal="center" vertical="center"/>
      <protection locked="0"/>
    </xf>
    <xf numFmtId="0" fontId="0" fillId="37" borderId="134" xfId="0" applyFill="1" applyBorder="1" applyAlignment="1">
      <alignment horizontal="left" vertical="center" wrapText="1"/>
    </xf>
    <xf numFmtId="0" fontId="0" fillId="37" borderId="183" xfId="0" applyFill="1" applyBorder="1" applyAlignment="1">
      <alignment vertical="center" wrapText="1"/>
    </xf>
    <xf numFmtId="0" fontId="0" fillId="37" borderId="183" xfId="0" applyFill="1" applyBorder="1" applyAlignment="1">
      <alignment horizontal="center" vertical="center" wrapText="1"/>
    </xf>
    <xf numFmtId="0" fontId="0" fillId="37" borderId="183" xfId="0" applyFill="1" applyBorder="1" applyAlignment="1">
      <alignment horizontal="left" vertical="center" wrapText="1"/>
    </xf>
    <xf numFmtId="0" fontId="0" fillId="35" borderId="95" xfId="0" applyFill="1" applyBorder="1" applyAlignment="1">
      <alignment horizontal="center" vertical="center"/>
    </xf>
    <xf numFmtId="0" fontId="0" fillId="35" borderId="139" xfId="0" applyFill="1" applyBorder="1" applyAlignment="1">
      <alignment horizontal="center" vertical="center"/>
    </xf>
    <xf numFmtId="0" fontId="30" fillId="19" borderId="152" xfId="0" applyFont="1" applyFill="1" applyBorder="1" applyAlignment="1" applyProtection="1">
      <alignment horizontal="left" vertical="center"/>
      <protection locked="0"/>
    </xf>
    <xf numFmtId="0" fontId="0" fillId="19" borderId="52" xfId="0" applyFill="1" applyBorder="1" applyAlignment="1">
      <alignment horizontal="center" vertical="center"/>
    </xf>
    <xf numFmtId="0" fontId="0" fillId="35" borderId="123" xfId="0" applyFill="1" applyBorder="1" applyAlignment="1">
      <alignment horizontal="center" vertical="center"/>
    </xf>
    <xf numFmtId="0" fontId="0" fillId="39" borderId="153" xfId="0" applyFill="1" applyBorder="1" applyAlignment="1">
      <alignment horizontal="right" vertical="center" wrapText="1"/>
    </xf>
    <xf numFmtId="0" fontId="0" fillId="39" borderId="153" xfId="0" applyFill="1" applyBorder="1" applyAlignment="1">
      <alignment horizontal="center" vertical="center" wrapText="1"/>
    </xf>
    <xf numFmtId="38" fontId="26" fillId="39" borderId="1" xfId="21" applyFont="1" applyFill="1" applyBorder="1" applyAlignment="1" applyProtection="1">
      <alignment horizontal="center" vertical="center"/>
      <protection locked="0"/>
    </xf>
    <xf numFmtId="0" fontId="0" fillId="39" borderId="153" xfId="0" applyFill="1" applyBorder="1" applyAlignment="1">
      <alignment horizontal="left" vertical="center" wrapText="1"/>
    </xf>
    <xf numFmtId="0" fontId="0" fillId="35" borderId="22" xfId="0" applyFill="1" applyBorder="1" applyAlignment="1">
      <alignment horizontal="center" vertical="center"/>
    </xf>
    <xf numFmtId="0" fontId="0" fillId="35" borderId="141" xfId="0" applyFill="1" applyBorder="1" applyAlignment="1">
      <alignment horizontal="center" vertical="center"/>
    </xf>
    <xf numFmtId="0" fontId="0" fillId="34" borderId="128" xfId="0" applyFill="1" applyBorder="1" applyAlignment="1">
      <alignment horizontal="center" vertical="center"/>
    </xf>
    <xf numFmtId="0" fontId="0" fillId="34" borderId="135" xfId="0" applyFill="1" applyBorder="1" applyAlignment="1">
      <alignment horizontal="center" vertical="center"/>
    </xf>
    <xf numFmtId="0" fontId="0" fillId="34" borderId="0" xfId="0" applyFill="1" applyAlignment="1">
      <alignment horizontal="center" vertical="center"/>
    </xf>
    <xf numFmtId="0" fontId="0" fillId="19" borderId="188" xfId="0" applyFill="1" applyBorder="1" applyAlignment="1">
      <alignment horizontal="left" vertical="center" wrapText="1"/>
    </xf>
    <xf numFmtId="0" fontId="0" fillId="19" borderId="176" xfId="0" applyFill="1" applyBorder="1" applyAlignment="1">
      <alignment horizontal="right" vertical="center" wrapText="1"/>
    </xf>
    <xf numFmtId="0" fontId="0" fillId="34" borderId="130" xfId="0" applyFill="1" applyBorder="1" applyAlignment="1">
      <alignment horizontal="center" vertical="center"/>
    </xf>
    <xf numFmtId="0" fontId="0" fillId="34" borderId="131" xfId="0" applyFill="1" applyBorder="1" applyAlignment="1">
      <alignment horizontal="center" vertical="center"/>
    </xf>
    <xf numFmtId="0" fontId="0" fillId="34" borderId="22" xfId="0" applyFill="1" applyBorder="1" applyAlignment="1">
      <alignment horizontal="center" vertical="center"/>
    </xf>
    <xf numFmtId="0" fontId="0" fillId="34" borderId="95" xfId="0" applyFill="1" applyBorder="1" applyAlignment="1">
      <alignment horizontal="center" vertical="center"/>
    </xf>
    <xf numFmtId="0" fontId="0" fillId="34" borderId="139" xfId="0" applyFill="1" applyBorder="1" applyAlignment="1">
      <alignment horizontal="center" vertical="center"/>
    </xf>
    <xf numFmtId="0" fontId="0" fillId="34" borderId="141" xfId="0" applyFill="1" applyBorder="1" applyAlignment="1">
      <alignment horizontal="center" vertical="center"/>
    </xf>
    <xf numFmtId="0" fontId="0" fillId="19" borderId="189" xfId="0" applyFill="1" applyBorder="1" applyAlignment="1">
      <alignment horizontal="left" vertical="center" wrapText="1"/>
    </xf>
    <xf numFmtId="0" fontId="0" fillId="0" borderId="134" xfId="0" applyBorder="1" applyAlignment="1">
      <alignment horizontal="center" vertical="center" wrapText="1"/>
    </xf>
    <xf numFmtId="0" fontId="0" fillId="0" borderId="169" xfId="0" applyBorder="1" applyAlignment="1">
      <alignment horizontal="center" vertical="center" wrapText="1"/>
    </xf>
    <xf numFmtId="0" fontId="0" fillId="0" borderId="183" xfId="0" applyBorder="1" applyAlignment="1">
      <alignment horizontal="center" vertical="center" wrapText="1"/>
    </xf>
    <xf numFmtId="0" fontId="0" fillId="0" borderId="176" xfId="0" applyBorder="1" applyAlignment="1">
      <alignment horizontal="center" vertical="center" wrapText="1"/>
    </xf>
    <xf numFmtId="0" fontId="0" fillId="0" borderId="153" xfId="0" applyBorder="1" applyAlignment="1">
      <alignment horizontal="center" vertical="center" wrapText="1"/>
    </xf>
    <xf numFmtId="0" fontId="0" fillId="0" borderId="129" xfId="0" applyBorder="1" applyAlignment="1">
      <alignment horizontal="center" vertical="center" wrapText="1"/>
    </xf>
    <xf numFmtId="0" fontId="0" fillId="0" borderId="165" xfId="0" quotePrefix="1" applyBorder="1" applyAlignment="1">
      <alignment horizontal="center" vertical="center" wrapText="1"/>
    </xf>
    <xf numFmtId="0" fontId="0" fillId="19" borderId="176" xfId="0" quotePrefix="1" applyFill="1" applyBorder="1" applyAlignment="1">
      <alignment horizontal="left" vertical="center" wrapText="1"/>
    </xf>
    <xf numFmtId="0" fontId="0" fillId="19" borderId="188" xfId="0" applyFill="1" applyBorder="1" applyAlignment="1">
      <alignment horizontal="right" vertical="center" wrapText="1"/>
    </xf>
    <xf numFmtId="0" fontId="0" fillId="0" borderId="188" xfId="0" applyBorder="1" applyAlignment="1">
      <alignment horizontal="center" vertical="center" wrapText="1"/>
    </xf>
    <xf numFmtId="0" fontId="0" fillId="19" borderId="165" xfId="0" quotePrefix="1" applyFill="1" applyBorder="1" applyAlignment="1">
      <alignment horizontal="left" vertical="center" wrapText="1"/>
    </xf>
    <xf numFmtId="0" fontId="0" fillId="19" borderId="189" xfId="0" applyFill="1" applyBorder="1" applyAlignment="1">
      <alignment horizontal="right" vertical="center" wrapText="1"/>
    </xf>
    <xf numFmtId="0" fontId="0" fillId="19" borderId="189" xfId="0" applyFill="1" applyBorder="1" applyAlignment="1">
      <alignment horizontal="center" vertical="center" wrapText="1"/>
    </xf>
    <xf numFmtId="0" fontId="0" fillId="7" borderId="1" xfId="0" applyFill="1" applyBorder="1" applyAlignment="1" applyProtection="1">
      <alignment horizontal="center" vertical="center" wrapText="1"/>
      <protection locked="0"/>
    </xf>
    <xf numFmtId="0" fontId="0" fillId="19" borderId="25" xfId="0" applyFill="1" applyBorder="1" applyAlignment="1">
      <alignment horizontal="center" vertical="center" wrapText="1"/>
    </xf>
    <xf numFmtId="0" fontId="0" fillId="19" borderId="25" xfId="0" applyFill="1" applyBorder="1" applyAlignment="1">
      <alignment horizontal="left" vertical="center" wrapText="1"/>
    </xf>
    <xf numFmtId="0" fontId="0" fillId="19" borderId="88" xfId="0" applyFill="1" applyBorder="1" applyAlignment="1">
      <alignment horizontal="center" vertical="center"/>
    </xf>
    <xf numFmtId="0" fontId="0" fillId="19" borderId="0" xfId="0" applyFill="1" applyBorder="1" applyAlignment="1">
      <alignment horizontal="center" vertical="center"/>
    </xf>
    <xf numFmtId="0" fontId="0" fillId="19" borderId="82" xfId="0" applyFill="1" applyBorder="1" applyAlignment="1">
      <alignment horizontal="left" vertical="center"/>
    </xf>
    <xf numFmtId="0" fontId="0" fillId="19" borderId="62" xfId="0" applyFill="1" applyBorder="1" applyAlignment="1">
      <alignment horizontal="left" vertical="center"/>
    </xf>
    <xf numFmtId="0" fontId="0" fillId="19" borderId="88" xfId="0" applyFill="1" applyBorder="1" applyAlignment="1">
      <alignment horizontal="left" vertical="center" wrapText="1"/>
    </xf>
    <xf numFmtId="0" fontId="0" fillId="19" borderId="0" xfId="0" applyFill="1" applyBorder="1" applyAlignment="1">
      <alignment horizontal="left" vertical="center" wrapText="1"/>
    </xf>
    <xf numFmtId="0" fontId="0" fillId="19" borderId="190" xfId="0" applyFill="1" applyBorder="1" applyAlignment="1">
      <alignment horizontal="center" vertical="center"/>
    </xf>
    <xf numFmtId="0" fontId="47" fillId="16" borderId="2" xfId="0" applyFont="1" applyFill="1" applyBorder="1" applyAlignment="1" applyProtection="1">
      <alignment horizontal="center" vertical="center"/>
      <protection locked="0"/>
    </xf>
    <xf numFmtId="0" fontId="0" fillId="19" borderId="191" xfId="0" applyFill="1" applyBorder="1" applyAlignment="1">
      <alignment horizontal="center" vertical="center" wrapText="1"/>
    </xf>
    <xf numFmtId="0" fontId="47" fillId="16" borderId="192" xfId="0" applyFont="1" applyFill="1" applyBorder="1" applyAlignment="1" applyProtection="1">
      <alignment horizontal="center" vertical="center"/>
      <protection locked="0"/>
    </xf>
    <xf numFmtId="0" fontId="47" fillId="16" borderId="140" xfId="0" applyFont="1" applyFill="1" applyBorder="1" applyAlignment="1" applyProtection="1">
      <alignment horizontal="center" vertical="center"/>
      <protection locked="0"/>
    </xf>
    <xf numFmtId="0" fontId="0" fillId="19" borderId="193" xfId="0" applyFill="1" applyBorder="1" applyAlignment="1">
      <alignment horizontal="left" vertical="center" wrapText="1"/>
    </xf>
    <xf numFmtId="0" fontId="0" fillId="19" borderId="38" xfId="0" applyFill="1" applyBorder="1" applyAlignment="1">
      <alignment horizontal="left" vertical="center" wrapText="1"/>
    </xf>
    <xf numFmtId="0" fontId="11" fillId="10" borderId="0" xfId="0" applyFont="1" applyFill="1" applyAlignment="1" applyProtection="1">
      <alignment horizontal="center" vertical="center" wrapText="1"/>
    </xf>
    <xf numFmtId="0" fontId="10" fillId="15" borderId="69" xfId="0" applyFont="1" applyFill="1" applyBorder="1" applyAlignment="1" applyProtection="1">
      <alignment horizontal="center" vertical="center" wrapText="1"/>
      <protection locked="0"/>
    </xf>
    <xf numFmtId="0" fontId="9" fillId="10" borderId="139" xfId="0" applyFont="1" applyFill="1" applyBorder="1" applyAlignment="1" applyProtection="1">
      <alignment horizontal="left" vertical="center" wrapText="1"/>
    </xf>
    <xf numFmtId="0" fontId="9" fillId="10" borderId="139" xfId="0" applyFont="1" applyFill="1" applyBorder="1" applyAlignment="1" applyProtection="1">
      <alignment horizontal="left" vertical="center"/>
    </xf>
    <xf numFmtId="0" fontId="9" fillId="2" borderId="134" xfId="0" applyFont="1" applyFill="1" applyBorder="1" applyAlignment="1" applyProtection="1">
      <alignment horizontal="center" vertical="center"/>
    </xf>
    <xf numFmtId="0" fontId="9" fillId="15" borderId="1" xfId="0" applyFont="1" applyFill="1" applyBorder="1" applyAlignment="1" applyProtection="1">
      <alignment horizontal="center" vertical="center"/>
    </xf>
    <xf numFmtId="0" fontId="9" fillId="0" borderId="130" xfId="0" applyFont="1" applyBorder="1" applyAlignment="1">
      <alignment horizontal="center" vertical="center"/>
    </xf>
    <xf numFmtId="0" fontId="9" fillId="19"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19" borderId="1" xfId="0" applyFont="1" applyFill="1" applyBorder="1" applyAlignment="1">
      <alignment horizontal="left" vertical="center" wrapText="1"/>
    </xf>
    <xf numFmtId="0" fontId="41" fillId="0" borderId="0" xfId="0" applyFont="1">
      <alignment vertical="center"/>
    </xf>
    <xf numFmtId="0" fontId="0" fillId="19" borderId="0" xfId="0" applyFill="1" applyBorder="1">
      <alignment vertical="center"/>
    </xf>
    <xf numFmtId="0" fontId="9" fillId="19" borderId="0" xfId="0" applyFont="1" applyFill="1" applyBorder="1" applyAlignment="1" applyProtection="1">
      <alignment horizontal="left" vertical="center"/>
      <protection locked="0"/>
    </xf>
    <xf numFmtId="0" fontId="52" fillId="19" borderId="0" xfId="2" applyFont="1" applyFill="1" applyAlignment="1" applyProtection="1">
      <alignment vertical="center"/>
    </xf>
    <xf numFmtId="0" fontId="0" fillId="11" borderId="0" xfId="0" applyFill="1">
      <alignment vertical="center"/>
    </xf>
    <xf numFmtId="181" fontId="30" fillId="0" borderId="0" xfId="0" applyNumberFormat="1" applyFont="1" applyAlignment="1">
      <alignment horizontal="left" vertical="top" wrapText="1"/>
    </xf>
    <xf numFmtId="181" fontId="0" fillId="19" borderId="0" xfId="0" applyNumberFormat="1" applyFill="1">
      <alignment vertical="center"/>
    </xf>
    <xf numFmtId="0" fontId="0" fillId="11" borderId="0" xfId="0" applyFill="1" applyAlignment="1">
      <alignment horizontal="right" vertical="center"/>
    </xf>
    <xf numFmtId="0" fontId="0" fillId="0" borderId="136" xfId="0" applyBorder="1">
      <alignment vertical="center"/>
    </xf>
    <xf numFmtId="181" fontId="0" fillId="19" borderId="0" xfId="0" applyNumberFormat="1" applyFill="1" applyAlignment="1">
      <alignment horizontal="left" vertical="center"/>
    </xf>
    <xf numFmtId="0" fontId="9" fillId="11" borderId="0" xfId="0" applyFont="1" applyFill="1">
      <alignment vertical="center"/>
    </xf>
    <xf numFmtId="0" fontId="9" fillId="11" borderId="0" xfId="0" applyFont="1" applyFill="1" applyAlignment="1">
      <alignment vertical="center" wrapText="1"/>
    </xf>
    <xf numFmtId="181" fontId="9" fillId="19" borderId="0" xfId="0" applyNumberFormat="1" applyFont="1" applyFill="1" applyAlignment="1">
      <alignment vertical="center" wrapText="1"/>
    </xf>
    <xf numFmtId="0" fontId="9" fillId="0" borderId="0" xfId="0" applyFont="1" applyAlignment="1">
      <alignment vertical="center" wrapText="1"/>
    </xf>
    <xf numFmtId="0" fontId="9" fillId="10" borderId="0" xfId="0" applyFont="1" applyFill="1">
      <alignment vertical="center"/>
    </xf>
    <xf numFmtId="0" fontId="9" fillId="0" borderId="0" xfId="0" applyFont="1">
      <alignment vertical="center"/>
    </xf>
    <xf numFmtId="181" fontId="0" fillId="19" borderId="0" xfId="0" applyNumberFormat="1" applyFill="1" applyAlignment="1">
      <alignment vertical="center" wrapText="1"/>
    </xf>
    <xf numFmtId="0" fontId="9" fillId="10" borderId="0" xfId="0" applyFont="1" applyFill="1" applyAlignment="1">
      <alignment horizontal="left" vertical="center"/>
    </xf>
    <xf numFmtId="0" fontId="9" fillId="10" borderId="139" xfId="0" applyFont="1" applyFill="1" applyBorder="1" applyAlignment="1">
      <alignment horizontal="left" vertical="center"/>
    </xf>
    <xf numFmtId="0" fontId="9" fillId="0" borderId="0" xfId="0" applyFont="1" applyAlignment="1">
      <alignment horizontal="center" vertical="center"/>
    </xf>
    <xf numFmtId="0" fontId="9" fillId="2" borderId="0" xfId="0" applyFont="1" applyFill="1" applyAlignment="1">
      <alignment horizontal="center" vertical="center"/>
    </xf>
    <xf numFmtId="0" fontId="9" fillId="19" borderId="0" xfId="0" applyFont="1" applyFill="1">
      <alignment vertical="center"/>
    </xf>
    <xf numFmtId="0" fontId="9" fillId="2" borderId="134" xfId="0" applyFont="1" applyFill="1" applyBorder="1" applyAlignment="1">
      <alignment horizontal="center" vertical="center"/>
    </xf>
    <xf numFmtId="0" fontId="9" fillId="10" borderId="194" xfId="0" applyFont="1" applyFill="1" applyBorder="1" applyAlignment="1">
      <alignment horizontal="center" vertical="center" wrapText="1"/>
    </xf>
    <xf numFmtId="0" fontId="9" fillId="19" borderId="194" xfId="0" applyFont="1" applyFill="1" applyBorder="1" applyAlignment="1">
      <alignment horizontal="center" vertical="center" wrapText="1"/>
    </xf>
    <xf numFmtId="0" fontId="9" fillId="0" borderId="0" xfId="0" applyFont="1" applyAlignment="1">
      <alignment horizontal="center" vertical="center" wrapText="1"/>
    </xf>
    <xf numFmtId="0" fontId="9" fillId="11" borderId="0" xfId="0" applyFont="1" applyFill="1" applyAlignment="1">
      <alignment horizontal="center" vertical="center" wrapText="1"/>
    </xf>
    <xf numFmtId="0" fontId="9" fillId="10" borderId="50" xfId="0" applyFont="1" applyFill="1" applyBorder="1" applyAlignment="1">
      <alignment horizontal="center" vertical="center" wrapText="1"/>
    </xf>
    <xf numFmtId="0" fontId="9" fillId="4" borderId="3" xfId="0" applyFont="1" applyFill="1" applyBorder="1" applyAlignment="1" applyProtection="1">
      <alignment horizontal="center" vertical="center" wrapText="1"/>
      <protection locked="0"/>
    </xf>
    <xf numFmtId="0" fontId="9" fillId="15" borderId="0" xfId="0" applyFont="1" applyFill="1" applyAlignment="1">
      <alignment horizontal="center" vertical="center" wrapText="1"/>
    </xf>
    <xf numFmtId="0" fontId="9" fillId="10" borderId="135" xfId="0" applyFont="1" applyFill="1" applyBorder="1" applyAlignment="1">
      <alignment horizontal="center" vertical="center" wrapText="1"/>
    </xf>
    <xf numFmtId="0" fontId="9" fillId="10" borderId="128" xfId="0" applyFont="1" applyFill="1" applyBorder="1" applyAlignment="1">
      <alignment horizontal="center" vertical="center" wrapText="1"/>
    </xf>
    <xf numFmtId="0" fontId="9" fillId="10" borderId="129" xfId="0" applyFont="1" applyFill="1" applyBorder="1" applyAlignment="1">
      <alignment horizontal="center" vertical="center" wrapText="1"/>
    </xf>
    <xf numFmtId="180" fontId="0" fillId="0" borderId="0" xfId="0" applyNumberFormat="1">
      <alignment vertical="center"/>
    </xf>
    <xf numFmtId="58" fontId="0" fillId="0" borderId="136" xfId="0" applyNumberFormat="1" applyBorder="1">
      <alignment vertical="center"/>
    </xf>
    <xf numFmtId="0" fontId="52" fillId="10" borderId="0" xfId="2" applyFont="1" applyFill="1" applyAlignment="1" applyProtection="1">
      <alignment vertical="center"/>
    </xf>
    <xf numFmtId="0" fontId="30" fillId="0" borderId="0" xfId="0" applyFont="1" applyAlignment="1">
      <alignment horizontal="left" vertical="top" wrapText="1"/>
    </xf>
    <xf numFmtId="0" fontId="4" fillId="10" borderId="0" xfId="0" applyFont="1" applyFill="1" applyAlignment="1">
      <alignment horizontal="right" vertical="center"/>
    </xf>
    <xf numFmtId="0" fontId="0" fillId="10" borderId="0" xfId="0" applyFill="1" applyAlignment="1">
      <alignment horizontal="right" vertical="center"/>
    </xf>
    <xf numFmtId="0" fontId="0" fillId="2" borderId="128" xfId="0" applyFill="1" applyBorder="1">
      <alignment vertical="center"/>
    </xf>
    <xf numFmtId="0" fontId="9" fillId="2" borderId="136" xfId="0" applyFont="1" applyFill="1" applyBorder="1">
      <alignment vertical="center"/>
    </xf>
    <xf numFmtId="0" fontId="9" fillId="2" borderId="123" xfId="0" applyFont="1" applyFill="1" applyBorder="1">
      <alignment vertical="center"/>
    </xf>
    <xf numFmtId="0" fontId="0" fillId="2" borderId="135" xfId="0" applyFill="1" applyBorder="1">
      <alignment vertical="center"/>
    </xf>
    <xf numFmtId="0" fontId="9" fillId="2" borderId="0" xfId="0" applyFont="1" applyFill="1">
      <alignment vertical="center"/>
    </xf>
    <xf numFmtId="0" fontId="9" fillId="2" borderId="22" xfId="0" applyFont="1" applyFill="1" applyBorder="1">
      <alignment vertical="center"/>
    </xf>
    <xf numFmtId="0" fontId="21" fillId="0" borderId="128" xfId="0" applyFont="1" applyBorder="1">
      <alignment vertical="center"/>
    </xf>
    <xf numFmtId="0" fontId="0" fillId="0" borderId="136" xfId="0" applyBorder="1" applyAlignment="1">
      <alignment horizontal="left" vertical="top" wrapText="1"/>
    </xf>
    <xf numFmtId="0" fontId="0" fillId="0" borderId="123" xfId="0" applyBorder="1">
      <alignment vertical="center"/>
    </xf>
    <xf numFmtId="0" fontId="0" fillId="0" borderId="149" xfId="0" applyBorder="1">
      <alignment vertical="center"/>
    </xf>
    <xf numFmtId="0" fontId="9" fillId="0" borderId="62" xfId="0" applyFont="1" applyBorder="1">
      <alignment vertical="center"/>
    </xf>
    <xf numFmtId="0" fontId="0" fillId="0" borderId="22" xfId="0" applyBorder="1">
      <alignment vertical="center"/>
    </xf>
    <xf numFmtId="0" fontId="46" fillId="0" borderId="0" xfId="0" applyFont="1">
      <alignment vertical="center"/>
    </xf>
    <xf numFmtId="0" fontId="0" fillId="0" borderId="108" xfId="0" applyBorder="1">
      <alignment vertical="center"/>
    </xf>
    <xf numFmtId="0" fontId="9" fillId="0" borderId="195" xfId="0" applyFont="1" applyBorder="1">
      <alignment vertical="center"/>
    </xf>
    <xf numFmtId="0" fontId="23" fillId="0" borderId="141" xfId="0" applyFont="1" applyBorder="1">
      <alignment vertical="center"/>
    </xf>
    <xf numFmtId="0" fontId="0" fillId="0" borderId="72" xfId="0" applyBorder="1">
      <alignment vertical="center"/>
    </xf>
    <xf numFmtId="0" fontId="9" fillId="0" borderId="0" xfId="0" applyFont="1" applyAlignment="1">
      <alignment horizontal="left" vertical="center"/>
    </xf>
    <xf numFmtId="0" fontId="9" fillId="0" borderId="88" xfId="0" applyFont="1" applyBorder="1">
      <alignment vertical="center"/>
    </xf>
    <xf numFmtId="0" fontId="9" fillId="0" borderId="52" xfId="0" applyFont="1" applyBorder="1" applyAlignment="1">
      <alignment vertical="center"/>
    </xf>
    <xf numFmtId="0" fontId="9" fillId="0" borderId="135" xfId="0" applyFont="1" applyBorder="1" applyAlignment="1">
      <alignment vertical="center"/>
    </xf>
    <xf numFmtId="0" fontId="32" fillId="21" borderId="0" xfId="0" applyFont="1" applyFill="1">
      <alignment vertical="center"/>
    </xf>
    <xf numFmtId="0" fontId="32" fillId="0" borderId="0" xfId="0" applyFont="1">
      <alignment vertical="center"/>
    </xf>
    <xf numFmtId="0" fontId="54" fillId="21" borderId="0" xfId="0" applyFont="1" applyFill="1">
      <alignment vertical="center"/>
    </xf>
    <xf numFmtId="0" fontId="32" fillId="21" borderId="0" xfId="0" applyFont="1" applyFill="1" applyAlignment="1">
      <alignment horizontal="center" vertical="center"/>
    </xf>
    <xf numFmtId="0" fontId="32" fillId="21" borderId="0" xfId="0" applyFont="1" applyFill="1" applyAlignment="1">
      <alignment horizontal="right" vertical="center"/>
    </xf>
    <xf numFmtId="0" fontId="32" fillId="19" borderId="0" xfId="0" applyFont="1" applyFill="1">
      <alignment vertical="center"/>
    </xf>
    <xf numFmtId="0" fontId="9" fillId="21" borderId="0" xfId="0" applyFont="1" applyFill="1">
      <alignment vertical="center"/>
    </xf>
    <xf numFmtId="0" fontId="54" fillId="0" borderId="0" xfId="0" applyFont="1">
      <alignment vertical="center"/>
    </xf>
    <xf numFmtId="0" fontId="54" fillId="0" borderId="0" xfId="0" applyFont="1" applyAlignment="1">
      <alignment horizontal="center" vertical="center"/>
    </xf>
    <xf numFmtId="0" fontId="9" fillId="16" borderId="1" xfId="0" applyFont="1" applyFill="1" applyBorder="1" applyAlignment="1" applyProtection="1">
      <alignment horizontal="center" vertical="center"/>
      <protection locked="0"/>
    </xf>
    <xf numFmtId="0" fontId="37" fillId="17" borderId="1" xfId="0" applyFont="1" applyFill="1" applyBorder="1" applyProtection="1">
      <alignment vertical="center"/>
      <protection locked="0"/>
    </xf>
    <xf numFmtId="0" fontId="32"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0" fontId="11" fillId="0" borderId="0" xfId="0" applyFont="1">
      <alignment vertical="center"/>
    </xf>
    <xf numFmtId="0" fontId="9" fillId="10" borderId="0" xfId="0" applyFont="1" applyFill="1" applyAlignment="1">
      <alignment horizontal="center" vertical="center"/>
    </xf>
    <xf numFmtId="0" fontId="3" fillId="19" borderId="0" xfId="0" applyFont="1" applyFill="1">
      <alignment vertical="center"/>
    </xf>
    <xf numFmtId="0" fontId="3" fillId="10" borderId="0" xfId="0" applyFont="1" applyFill="1">
      <alignment vertical="center"/>
    </xf>
    <xf numFmtId="0" fontId="9" fillId="2" borderId="134" xfId="0" applyFont="1" applyFill="1" applyBorder="1" applyAlignment="1">
      <alignment horizontal="center" vertical="center"/>
    </xf>
    <xf numFmtId="0" fontId="9" fillId="18" borderId="128" xfId="0" applyFont="1" applyFill="1" applyBorder="1">
      <alignment vertical="center"/>
    </xf>
    <xf numFmtId="0" fontId="9" fillId="18" borderId="136" xfId="0" applyFont="1" applyFill="1" applyBorder="1">
      <alignment vertical="center"/>
    </xf>
    <xf numFmtId="0" fontId="0" fillId="18" borderId="136" xfId="0" applyFill="1" applyBorder="1">
      <alignment vertical="center"/>
    </xf>
    <xf numFmtId="0" fontId="0" fillId="18" borderId="197" xfId="0" applyFill="1" applyBorder="1">
      <alignment vertical="center"/>
    </xf>
    <xf numFmtId="0" fontId="9" fillId="19" borderId="136" xfId="0" applyFont="1" applyFill="1" applyBorder="1">
      <alignment vertical="center"/>
    </xf>
    <xf numFmtId="0" fontId="0" fillId="19" borderId="136" xfId="0" applyFill="1" applyBorder="1">
      <alignment vertical="center"/>
    </xf>
    <xf numFmtId="0" fontId="0" fillId="19" borderId="123" xfId="0" applyFill="1" applyBorder="1">
      <alignment vertical="center"/>
    </xf>
    <xf numFmtId="0" fontId="30" fillId="19" borderId="135" xfId="0" applyFont="1" applyFill="1" applyBorder="1" applyAlignment="1">
      <alignment vertical="top" wrapText="1"/>
    </xf>
    <xf numFmtId="0" fontId="9" fillId="18" borderId="36" xfId="0" applyFont="1" applyFill="1" applyBorder="1">
      <alignment vertical="center"/>
    </xf>
    <xf numFmtId="0" fontId="9" fillId="18" borderId="37" xfId="0" applyFont="1" applyFill="1" applyBorder="1">
      <alignment vertical="center"/>
    </xf>
    <xf numFmtId="0" fontId="0" fillId="18" borderId="37" xfId="0" applyFill="1" applyBorder="1">
      <alignment vertical="center"/>
    </xf>
    <xf numFmtId="0" fontId="0" fillId="18" borderId="121" xfId="0" applyFill="1" applyBorder="1">
      <alignment vertical="center"/>
    </xf>
    <xf numFmtId="0" fontId="0" fillId="19" borderId="22" xfId="0" applyFill="1" applyBorder="1">
      <alignment vertical="center"/>
    </xf>
    <xf numFmtId="0" fontId="0" fillId="18" borderId="130" xfId="0" applyFill="1" applyBorder="1">
      <alignment vertical="center"/>
    </xf>
    <xf numFmtId="0" fontId="0" fillId="18" borderId="131" xfId="0" applyFill="1" applyBorder="1">
      <alignment vertical="center"/>
    </xf>
    <xf numFmtId="0" fontId="0" fillId="18" borderId="139" xfId="0" applyFill="1" applyBorder="1">
      <alignment vertical="center"/>
    </xf>
    <xf numFmtId="0" fontId="0" fillId="18" borderId="124" xfId="0" applyFill="1" applyBorder="1">
      <alignment vertical="center"/>
    </xf>
    <xf numFmtId="0" fontId="9" fillId="19" borderId="52" xfId="0" applyFont="1" applyFill="1" applyBorder="1">
      <alignment vertical="center"/>
    </xf>
    <xf numFmtId="0" fontId="9" fillId="19" borderId="50" xfId="0" applyFont="1" applyFill="1" applyBorder="1">
      <alignment vertical="center"/>
    </xf>
    <xf numFmtId="0" fontId="3" fillId="0" borderId="0" xfId="0" applyFont="1">
      <alignment vertical="center"/>
    </xf>
    <xf numFmtId="0" fontId="9" fillId="10" borderId="139" xfId="0" applyFont="1" applyFill="1" applyBorder="1">
      <alignment vertical="center"/>
    </xf>
    <xf numFmtId="0" fontId="9" fillId="18" borderId="127" xfId="0" applyFont="1" applyFill="1" applyBorder="1">
      <alignment vertical="center"/>
    </xf>
    <xf numFmtId="0" fontId="0" fillId="10" borderId="136" xfId="0" applyFill="1" applyBorder="1">
      <alignment vertical="center"/>
    </xf>
    <xf numFmtId="0" fontId="0" fillId="10" borderId="123" xfId="0" applyFill="1" applyBorder="1">
      <alignment vertical="center"/>
    </xf>
    <xf numFmtId="0" fontId="30" fillId="0" borderId="135" xfId="0" applyFont="1" applyBorder="1" applyAlignment="1">
      <alignment vertical="top" wrapText="1"/>
    </xf>
    <xf numFmtId="0" fontId="0" fillId="18" borderId="0" xfId="0" applyFill="1">
      <alignment vertical="center"/>
    </xf>
    <xf numFmtId="0" fontId="0" fillId="18" borderId="123" xfId="0" applyFill="1" applyBorder="1">
      <alignment vertical="center"/>
    </xf>
    <xf numFmtId="0" fontId="30" fillId="0" borderId="0" xfId="0" applyFont="1" applyAlignment="1">
      <alignment vertical="top" wrapText="1"/>
    </xf>
    <xf numFmtId="0" fontId="9" fillId="18" borderId="199" xfId="0" applyFont="1" applyFill="1" applyBorder="1" applyAlignment="1">
      <alignment horizontal="center" vertical="center"/>
    </xf>
    <xf numFmtId="0" fontId="9" fillId="18" borderId="200" xfId="0" applyFont="1" applyFill="1" applyBorder="1">
      <alignment vertical="center"/>
    </xf>
    <xf numFmtId="0" fontId="0" fillId="18" borderId="200" xfId="0" applyFill="1" applyBorder="1">
      <alignment vertical="center"/>
    </xf>
    <xf numFmtId="0" fontId="0" fillId="18" borderId="201" xfId="0" applyFill="1" applyBorder="1">
      <alignment vertical="center"/>
    </xf>
    <xf numFmtId="0" fontId="9" fillId="18" borderId="135" xfId="0" applyFont="1" applyFill="1" applyBorder="1">
      <alignment vertical="center"/>
    </xf>
    <xf numFmtId="0" fontId="9" fillId="18" borderId="0" xfId="0" applyFont="1" applyFill="1">
      <alignment vertical="center"/>
    </xf>
    <xf numFmtId="0" fontId="0" fillId="18" borderId="72" xfId="0" applyFill="1" applyBorder="1">
      <alignment vertical="center"/>
    </xf>
    <xf numFmtId="0" fontId="9" fillId="18" borderId="0" xfId="0" applyFont="1" applyFill="1" applyAlignment="1">
      <alignment horizontal="center" vertical="center" shrinkToFit="1"/>
    </xf>
    <xf numFmtId="0" fontId="0" fillId="18" borderId="22" xfId="0" applyFill="1" applyBorder="1">
      <alignment vertical="center"/>
    </xf>
    <xf numFmtId="0" fontId="0" fillId="10" borderId="88" xfId="0" applyFill="1" applyBorder="1" applyAlignment="1">
      <alignment horizontal="left" vertical="center"/>
    </xf>
    <xf numFmtId="0" fontId="4" fillId="18" borderId="136" xfId="0" applyFont="1" applyFill="1" applyBorder="1">
      <alignment vertical="center"/>
    </xf>
    <xf numFmtId="0" fontId="4" fillId="18" borderId="0" xfId="0" applyFont="1" applyFill="1">
      <alignment vertical="center"/>
    </xf>
    <xf numFmtId="0" fontId="4" fillId="18" borderId="123" xfId="0" applyFont="1" applyFill="1" applyBorder="1">
      <alignment vertical="center"/>
    </xf>
    <xf numFmtId="0" fontId="9" fillId="0" borderId="0" xfId="0" applyFont="1" applyAlignment="1"/>
    <xf numFmtId="0" fontId="16" fillId="11" borderId="0" xfId="0" applyFont="1" applyFill="1">
      <alignment vertical="center"/>
    </xf>
    <xf numFmtId="0" fontId="16" fillId="10" borderId="0" xfId="0" applyFont="1" applyFill="1">
      <alignment vertical="center"/>
    </xf>
    <xf numFmtId="0" fontId="16" fillId="0" borderId="72" xfId="0" applyFont="1" applyBorder="1">
      <alignment vertical="center"/>
    </xf>
    <xf numFmtId="0" fontId="16" fillId="18" borderId="203" xfId="0" applyFont="1" applyFill="1" applyBorder="1" applyAlignment="1">
      <alignment horizontal="center" vertical="center"/>
    </xf>
    <xf numFmtId="0" fontId="16" fillId="18" borderId="204" xfId="0" applyFont="1" applyFill="1" applyBorder="1" applyAlignment="1">
      <alignment horizontal="center" vertical="center"/>
    </xf>
    <xf numFmtId="0" fontId="9" fillId="0" borderId="72" xfId="0" applyFont="1" applyBorder="1" applyAlignment="1">
      <alignment horizontal="center" vertical="center"/>
    </xf>
    <xf numFmtId="0" fontId="16" fillId="18" borderId="13" xfId="0" applyFont="1" applyFill="1" applyBorder="1" applyAlignment="1">
      <alignment horizontal="left" vertical="center"/>
    </xf>
    <xf numFmtId="0" fontId="9" fillId="40" borderId="13" xfId="0" applyFont="1" applyFill="1" applyBorder="1" applyAlignment="1">
      <alignment horizontal="left" vertical="center"/>
    </xf>
    <xf numFmtId="0" fontId="16" fillId="18" borderId="33" xfId="0" applyFont="1" applyFill="1" applyBorder="1" applyAlignment="1">
      <alignment horizontal="left" vertical="center"/>
    </xf>
    <xf numFmtId="0" fontId="16" fillId="18" borderId="69" xfId="0" applyFont="1" applyFill="1" applyBorder="1" applyAlignment="1">
      <alignment horizontal="left" vertical="center"/>
    </xf>
    <xf numFmtId="0" fontId="19" fillId="10" borderId="0" xfId="0" applyFont="1" applyFill="1">
      <alignment vertical="center"/>
    </xf>
    <xf numFmtId="0" fontId="18" fillId="2" borderId="130" xfId="0" applyFont="1" applyFill="1" applyBorder="1" applyAlignment="1">
      <alignment vertical="center" wrapText="1"/>
    </xf>
    <xf numFmtId="0" fontId="24" fillId="10" borderId="0" xfId="0" applyFont="1" applyFill="1">
      <alignment vertical="center"/>
    </xf>
    <xf numFmtId="0" fontId="7" fillId="0" borderId="139" xfId="0" applyFont="1" applyBorder="1" applyAlignment="1">
      <alignment horizontal="left"/>
    </xf>
    <xf numFmtId="0" fontId="10" fillId="0" borderId="0" xfId="0" applyFont="1" applyAlignment="1">
      <alignment horizontal="left" vertical="center" wrapText="1"/>
    </xf>
    <xf numFmtId="0" fontId="0" fillId="18" borderId="134" xfId="0" applyFill="1" applyBorder="1" applyAlignment="1">
      <alignment horizontal="center" vertical="center" wrapText="1"/>
    </xf>
    <xf numFmtId="0" fontId="29" fillId="0" borderId="0" xfId="0" applyFont="1" applyAlignment="1">
      <alignment horizontal="left" vertical="center"/>
    </xf>
    <xf numFmtId="0" fontId="10" fillId="18" borderId="135" xfId="0" applyFont="1" applyFill="1" applyBorder="1" applyAlignment="1">
      <alignment horizontal="left" vertical="center" wrapText="1"/>
    </xf>
    <xf numFmtId="0" fontId="10" fillId="18" borderId="95" xfId="0" applyFont="1" applyFill="1" applyBorder="1" applyAlignment="1">
      <alignment horizontal="left" vertical="center" wrapText="1"/>
    </xf>
    <xf numFmtId="0" fontId="10" fillId="18" borderId="125" xfId="0" applyFont="1" applyFill="1" applyBorder="1" applyAlignment="1">
      <alignment horizontal="left" vertical="center" wrapText="1"/>
    </xf>
    <xf numFmtId="0" fontId="10" fillId="18" borderId="126" xfId="0" applyFont="1" applyFill="1" applyBorder="1" applyAlignment="1">
      <alignment horizontal="left" vertical="center" wrapText="1"/>
    </xf>
    <xf numFmtId="0" fontId="10" fillId="18" borderId="135" xfId="0" applyFont="1" applyFill="1" applyBorder="1" applyAlignment="1">
      <alignment horizontal="left" vertical="center"/>
    </xf>
    <xf numFmtId="0" fontId="10" fillId="18" borderId="0" xfId="0" applyFont="1" applyFill="1" applyAlignment="1">
      <alignment horizontal="left" vertical="center" wrapText="1"/>
    </xf>
    <xf numFmtId="0" fontId="10" fillId="18" borderId="95" xfId="0" applyFont="1" applyFill="1" applyBorder="1" applyAlignment="1">
      <alignment horizontal="left" vertical="center"/>
    </xf>
    <xf numFmtId="0" fontId="10" fillId="18" borderId="139" xfId="0" applyFont="1" applyFill="1" applyBorder="1" applyAlignment="1">
      <alignment horizontal="left" vertical="center" wrapText="1"/>
    </xf>
    <xf numFmtId="0" fontId="16" fillId="2" borderId="129" xfId="0" applyFont="1" applyFill="1" applyBorder="1" applyAlignment="1">
      <alignment horizontal="center" vertical="center"/>
    </xf>
    <xf numFmtId="0" fontId="0" fillId="2" borderId="129" xfId="0" applyFill="1" applyBorder="1" applyAlignment="1">
      <alignment horizontal="center" vertical="center"/>
    </xf>
    <xf numFmtId="0" fontId="3" fillId="2" borderId="129" xfId="0" applyFont="1" applyFill="1" applyBorder="1" applyAlignment="1">
      <alignment horizontal="center" vertical="center" wrapText="1"/>
    </xf>
    <xf numFmtId="0" fontId="3" fillId="10" borderId="207" xfId="0" applyFont="1" applyFill="1" applyBorder="1" applyAlignment="1">
      <alignment horizontal="center" vertical="center"/>
    </xf>
    <xf numFmtId="0" fontId="3" fillId="10" borderId="95" xfId="0" applyFont="1" applyFill="1" applyBorder="1" applyAlignment="1">
      <alignment horizontal="center" vertical="center" wrapText="1"/>
    </xf>
    <xf numFmtId="0" fontId="3" fillId="10" borderId="129" xfId="0" applyFont="1" applyFill="1" applyBorder="1" applyAlignment="1">
      <alignment horizontal="center" vertical="center" wrapText="1"/>
    </xf>
    <xf numFmtId="0" fontId="10" fillId="10" borderId="0" xfId="0" applyFont="1" applyFill="1">
      <alignment vertical="center"/>
    </xf>
    <xf numFmtId="0" fontId="3" fillId="10" borderId="208" xfId="0" applyFont="1" applyFill="1" applyBorder="1" applyAlignment="1">
      <alignment horizontal="center" vertical="center"/>
    </xf>
    <xf numFmtId="0" fontId="3" fillId="10" borderId="130" xfId="0" applyFont="1" applyFill="1" applyBorder="1" applyAlignment="1">
      <alignment horizontal="center" vertical="center" wrapText="1"/>
    </xf>
    <xf numFmtId="0" fontId="9" fillId="2" borderId="129" xfId="0" applyFont="1" applyFill="1" applyBorder="1" applyAlignment="1">
      <alignment horizontal="center" vertical="center"/>
    </xf>
    <xf numFmtId="0" fontId="0" fillId="0" borderId="130" xfId="0" applyBorder="1" applyAlignment="1">
      <alignment horizontal="center" vertical="center" wrapText="1"/>
    </xf>
    <xf numFmtId="0" fontId="0" fillId="16" borderId="1" xfId="0" applyFill="1" applyBorder="1" applyAlignment="1" applyProtection="1">
      <alignment horizontal="center" vertical="center" shrinkToFit="1"/>
      <protection locked="0"/>
    </xf>
    <xf numFmtId="0" fontId="0" fillId="0" borderId="128" xfId="0"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7" fillId="10" borderId="0" xfId="0" applyFont="1" applyFill="1" applyAlignment="1">
      <alignment horizontal="left"/>
    </xf>
    <xf numFmtId="0" fontId="7" fillId="10" borderId="0" xfId="0" applyFont="1" applyFill="1" applyAlignment="1">
      <alignment horizontal="left" wrapText="1"/>
    </xf>
    <xf numFmtId="0" fontId="9" fillId="10" borderId="0" xfId="0" applyFont="1" applyFill="1" applyAlignment="1">
      <alignment vertical="center" wrapText="1"/>
    </xf>
    <xf numFmtId="0" fontId="37" fillId="10" borderId="0" xfId="0" applyFont="1" applyFill="1" applyAlignment="1">
      <alignment vertical="center" wrapText="1"/>
    </xf>
    <xf numFmtId="0" fontId="4" fillId="10" borderId="0" xfId="0" applyFont="1" applyFill="1">
      <alignment vertical="center"/>
    </xf>
    <xf numFmtId="0" fontId="37" fillId="19" borderId="0" xfId="0" applyFont="1" applyFill="1" applyAlignment="1">
      <alignment horizontal="center" vertical="center" wrapText="1"/>
    </xf>
    <xf numFmtId="0" fontId="9" fillId="2" borderId="36" xfId="0" applyFont="1" applyFill="1" applyBorder="1" applyAlignment="1">
      <alignment horizontal="center" vertical="center"/>
    </xf>
    <xf numFmtId="0" fontId="9" fillId="2" borderId="209" xfId="0" applyFont="1" applyFill="1" applyBorder="1" applyAlignment="1">
      <alignment horizontal="center" vertical="center" wrapText="1"/>
    </xf>
    <xf numFmtId="0" fontId="9" fillId="10" borderId="129" xfId="0" applyFont="1" applyFill="1" applyBorder="1" applyAlignment="1">
      <alignment horizontal="center" vertical="center"/>
    </xf>
    <xf numFmtId="0" fontId="9" fillId="10" borderId="130" xfId="0" applyFont="1" applyFill="1" applyBorder="1" applyAlignment="1">
      <alignment horizontal="center" vertical="center"/>
    </xf>
    <xf numFmtId="0" fontId="9" fillId="10" borderId="210" xfId="0" applyFont="1" applyFill="1" applyBorder="1" applyAlignment="1">
      <alignment horizontal="center" vertical="center"/>
    </xf>
    <xf numFmtId="0" fontId="9" fillId="10" borderId="128" xfId="0" applyFont="1" applyFill="1" applyBorder="1" applyAlignment="1">
      <alignment horizontal="center" vertical="center"/>
    </xf>
    <xf numFmtId="0" fontId="9" fillId="10" borderId="211" xfId="0" applyFont="1" applyFill="1" applyBorder="1" applyAlignment="1">
      <alignment horizontal="center" vertical="center"/>
    </xf>
    <xf numFmtId="0" fontId="9" fillId="10" borderId="134" xfId="0" applyFont="1" applyFill="1" applyBorder="1" applyAlignment="1">
      <alignment horizontal="center" vertical="center"/>
    </xf>
    <xf numFmtId="0" fontId="9" fillId="2" borderId="130" xfId="0" applyFont="1" applyFill="1" applyBorder="1" applyAlignment="1">
      <alignment horizontal="center" vertical="center"/>
    </xf>
    <xf numFmtId="0" fontId="9" fillId="5" borderId="1" xfId="0" applyFont="1" applyFill="1" applyBorder="1" applyAlignment="1" applyProtection="1">
      <alignment horizontal="center" vertical="center" wrapText="1"/>
      <protection locked="0"/>
    </xf>
    <xf numFmtId="0" fontId="4" fillId="11" borderId="0" xfId="0" applyFont="1" applyFill="1">
      <alignment vertical="center"/>
    </xf>
    <xf numFmtId="0" fontId="9" fillId="19" borderId="212" xfId="0" applyFont="1" applyFill="1" applyBorder="1" applyAlignment="1" applyProtection="1">
      <alignment horizontal="left" vertical="center"/>
      <protection locked="0"/>
    </xf>
    <xf numFmtId="0" fontId="4" fillId="10" borderId="0" xfId="0" applyFont="1" applyFill="1" applyAlignment="1">
      <alignment vertical="center" wrapText="1"/>
    </xf>
    <xf numFmtId="0" fontId="0" fillId="2" borderId="47" xfId="0" applyFill="1" applyBorder="1" applyAlignment="1">
      <alignment horizontal="center" vertical="center"/>
    </xf>
    <xf numFmtId="0" fontId="0" fillId="2" borderId="79" xfId="0" applyFill="1" applyBorder="1" applyAlignment="1">
      <alignment horizontal="center" vertical="center"/>
    </xf>
    <xf numFmtId="0" fontId="4" fillId="10" borderId="0" xfId="0" applyFont="1" applyFill="1" applyAlignment="1">
      <alignment horizontal="left" vertical="center"/>
    </xf>
    <xf numFmtId="0" fontId="0" fillId="10" borderId="47" xfId="0" applyFill="1" applyBorder="1" applyAlignment="1">
      <alignment vertical="center" wrapText="1"/>
    </xf>
    <xf numFmtId="0" fontId="0" fillId="10" borderId="79" xfId="0" applyFill="1" applyBorder="1" applyAlignment="1">
      <alignment vertical="center" wrapText="1"/>
    </xf>
    <xf numFmtId="0" fontId="0" fillId="2" borderId="79" xfId="0" applyFill="1" applyBorder="1" applyAlignment="1">
      <alignment horizontal="center" vertical="center" wrapText="1"/>
    </xf>
    <xf numFmtId="49" fontId="7" fillId="11" borderId="0" xfId="0" applyNumberFormat="1" applyFont="1" applyFill="1" applyAlignment="1">
      <alignment horizontal="right" vertical="center"/>
    </xf>
    <xf numFmtId="0" fontId="4" fillId="2" borderId="213" xfId="0" applyFont="1" applyFill="1" applyBorder="1" applyAlignment="1">
      <alignment horizontal="center" vertical="center"/>
    </xf>
    <xf numFmtId="0" fontId="18" fillId="2" borderId="137" xfId="0" applyFont="1" applyFill="1" applyBorder="1" applyAlignment="1">
      <alignment horizontal="left" vertical="center"/>
    </xf>
    <xf numFmtId="0" fontId="4" fillId="2" borderId="111" xfId="0" applyFont="1" applyFill="1" applyBorder="1" applyAlignment="1">
      <alignment horizontal="left" vertical="center"/>
    </xf>
    <xf numFmtId="0" fontId="4" fillId="2" borderId="88" xfId="0" applyFont="1" applyFill="1" applyBorder="1" applyAlignment="1">
      <alignment horizontal="left" vertical="center"/>
    </xf>
    <xf numFmtId="0" fontId="4" fillId="2" borderId="145" xfId="0" applyFont="1" applyFill="1" applyBorder="1" applyAlignment="1">
      <alignment horizontal="center" vertical="center"/>
    </xf>
    <xf numFmtId="0" fontId="4" fillId="2" borderId="214" xfId="0" applyFont="1" applyFill="1" applyBorder="1" applyAlignment="1">
      <alignment horizontal="center" vertical="center"/>
    </xf>
    <xf numFmtId="49" fontId="7" fillId="11" borderId="0" xfId="0" applyNumberFormat="1" applyFont="1" applyFill="1" applyAlignment="1">
      <alignment horizontal="center" vertical="center"/>
    </xf>
    <xf numFmtId="0" fontId="7" fillId="11" borderId="0" xfId="0" applyFont="1" applyFill="1" applyAlignment="1">
      <alignment horizontal="left" vertical="center"/>
    </xf>
    <xf numFmtId="0" fontId="12" fillId="10" borderId="88" xfId="0" applyFont="1" applyFill="1" applyBorder="1">
      <alignment vertical="center"/>
    </xf>
    <xf numFmtId="0" fontId="0" fillId="10" borderId="0" xfId="0" applyFill="1" applyAlignment="1">
      <alignment horizontal="left" vertical="center"/>
    </xf>
    <xf numFmtId="0" fontId="12" fillId="10" borderId="14" xfId="0" applyFont="1" applyFill="1" applyBorder="1">
      <alignment vertical="center"/>
    </xf>
    <xf numFmtId="0" fontId="0" fillId="10" borderId="122" xfId="0" applyFill="1" applyBorder="1">
      <alignment vertical="center"/>
    </xf>
    <xf numFmtId="0" fontId="0" fillId="10" borderId="111" xfId="0" applyFill="1" applyBorder="1">
      <alignment vertical="center"/>
    </xf>
    <xf numFmtId="0" fontId="0" fillId="10" borderId="72" xfId="0" applyFill="1" applyBorder="1">
      <alignment vertical="center"/>
    </xf>
    <xf numFmtId="0" fontId="7" fillId="11" borderId="0" xfId="0" applyFont="1" applyFill="1">
      <alignment vertical="center"/>
    </xf>
    <xf numFmtId="0" fontId="4" fillId="2" borderId="134" xfId="0" applyFont="1" applyFill="1" applyBorder="1" applyAlignment="1">
      <alignment horizontal="center" vertical="center"/>
    </xf>
    <xf numFmtId="0" fontId="4" fillId="2" borderId="136" xfId="0" applyFont="1" applyFill="1" applyBorder="1" applyAlignment="1">
      <alignment vertical="center" wrapText="1"/>
    </xf>
    <xf numFmtId="0" fontId="4" fillId="2" borderId="123" xfId="0" applyFont="1" applyFill="1" applyBorder="1" applyAlignment="1">
      <alignment vertical="center" wrapText="1"/>
    </xf>
    <xf numFmtId="0" fontId="9" fillId="10" borderId="0" xfId="0" applyFont="1" applyFill="1" applyAlignment="1">
      <alignment horizontal="right" vertical="center"/>
    </xf>
    <xf numFmtId="0" fontId="9" fillId="19" borderId="0" xfId="0" applyFont="1" applyFill="1" applyAlignment="1">
      <alignment horizontal="right" vertical="center"/>
    </xf>
    <xf numFmtId="0" fontId="10" fillId="4" borderId="1" xfId="0" applyFont="1" applyFill="1" applyBorder="1" applyAlignment="1" applyProtection="1">
      <alignment horizontal="center" vertical="center" wrapText="1"/>
      <protection locked="0"/>
    </xf>
    <xf numFmtId="0" fontId="18" fillId="22" borderId="51" xfId="0" applyFont="1" applyFill="1" applyBorder="1">
      <alignment vertical="center"/>
    </xf>
    <xf numFmtId="0" fontId="47" fillId="16" borderId="129" xfId="0" applyFont="1" applyFill="1" applyBorder="1" applyAlignment="1" applyProtection="1">
      <alignment horizontal="center" vertical="center"/>
      <protection locked="0"/>
    </xf>
    <xf numFmtId="0" fontId="4"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3" fillId="0" borderId="0" xfId="0" applyFont="1" applyAlignment="1">
      <alignment horizontal="left" vertical="center"/>
    </xf>
    <xf numFmtId="0" fontId="0" fillId="22" borderId="58" xfId="0" applyFill="1" applyBorder="1" applyAlignment="1">
      <alignment horizontal="center" vertical="center" wrapText="1"/>
    </xf>
    <xf numFmtId="0" fontId="0" fillId="41" borderId="211" xfId="0" applyFill="1" applyBorder="1" applyAlignment="1">
      <alignment horizontal="center" vertical="center" wrapText="1"/>
    </xf>
    <xf numFmtId="0" fontId="0" fillId="21" borderId="129" xfId="0" applyFill="1" applyBorder="1" applyAlignment="1">
      <alignment horizontal="center" vertical="center"/>
    </xf>
    <xf numFmtId="0" fontId="50" fillId="0" borderId="134" xfId="0" applyFont="1" applyBorder="1" applyAlignment="1">
      <alignment horizontal="center" vertical="center"/>
    </xf>
    <xf numFmtId="0" fontId="0" fillId="18" borderId="130" xfId="0" applyFill="1" applyBorder="1" applyAlignment="1" applyProtection="1">
      <alignment horizontal="center" vertical="center" wrapText="1"/>
      <protection locked="0"/>
    </xf>
    <xf numFmtId="0" fontId="0" fillId="18" borderId="129" xfId="0" applyFill="1" applyBorder="1" applyAlignment="1" applyProtection="1">
      <alignment horizontal="center" vertical="center" wrapText="1"/>
      <protection locked="0"/>
    </xf>
    <xf numFmtId="0" fontId="0" fillId="21" borderId="130" xfId="0" applyFill="1" applyBorder="1" applyAlignment="1">
      <alignment horizontal="center" vertical="center"/>
    </xf>
    <xf numFmtId="0" fontId="9"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vertical="center" wrapText="1"/>
    </xf>
    <xf numFmtId="58" fontId="0" fillId="0" borderId="0" xfId="0" applyNumberFormat="1">
      <alignment vertical="center"/>
    </xf>
    <xf numFmtId="0" fontId="6" fillId="0" borderId="128" xfId="0" applyFont="1" applyBorder="1">
      <alignment vertical="center"/>
    </xf>
    <xf numFmtId="0" fontId="6" fillId="0" borderId="136" xfId="0" applyFont="1" applyBorder="1">
      <alignment vertical="center"/>
    </xf>
    <xf numFmtId="0" fontId="7" fillId="0" borderId="136" xfId="0" applyFont="1" applyBorder="1">
      <alignment vertical="center"/>
    </xf>
    <xf numFmtId="0" fontId="6" fillId="0" borderId="136" xfId="0" applyFont="1" applyBorder="1" applyAlignment="1">
      <alignment vertical="center" wrapText="1"/>
    </xf>
    <xf numFmtId="0" fontId="0" fillId="0" borderId="123" xfId="0" applyBorder="1" applyAlignment="1">
      <alignment vertical="center" wrapText="1"/>
    </xf>
    <xf numFmtId="0" fontId="7"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6" fillId="0" borderId="15" xfId="0" applyFont="1" applyBorder="1">
      <alignment vertical="center"/>
    </xf>
    <xf numFmtId="0" fontId="6" fillId="0" borderId="10" xfId="0" applyFont="1" applyBorder="1">
      <alignment vertical="center"/>
    </xf>
    <xf numFmtId="0" fontId="7" fillId="0" borderId="10" xfId="0" applyFont="1" applyBorder="1">
      <alignment vertical="center"/>
    </xf>
    <xf numFmtId="0" fontId="6" fillId="0" borderId="10" xfId="0" applyFont="1" applyBorder="1" applyAlignment="1">
      <alignment vertical="center" wrapText="1"/>
    </xf>
    <xf numFmtId="181" fontId="7" fillId="0" borderId="14" xfId="0" applyNumberFormat="1" applyFont="1" applyBorder="1" applyAlignment="1">
      <alignment horizontal="left" vertical="center"/>
    </xf>
    <xf numFmtId="181" fontId="0" fillId="0" borderId="0" xfId="0" applyNumberFormat="1" applyAlignment="1">
      <alignment horizontal="left" vertical="center"/>
    </xf>
    <xf numFmtId="181" fontId="0" fillId="0" borderId="14" xfId="0" applyNumberFormat="1" applyBorder="1" applyAlignment="1">
      <alignment horizontal="left" vertical="center"/>
    </xf>
    <xf numFmtId="0" fontId="0" fillId="0" borderId="24" xfId="0" applyBorder="1" applyAlignment="1">
      <alignment vertical="center" wrapText="1"/>
    </xf>
    <xf numFmtId="0" fontId="6" fillId="0" borderId="5" xfId="0" applyFont="1" applyBorder="1" applyAlignment="1">
      <alignment vertical="center" wrapText="1"/>
    </xf>
    <xf numFmtId="0" fontId="0" fillId="0" borderId="9" xfId="0" applyBorder="1" applyAlignment="1">
      <alignment vertical="center" wrapText="1"/>
    </xf>
    <xf numFmtId="0" fontId="44" fillId="0" borderId="8" xfId="0" applyFont="1" applyBorder="1">
      <alignment vertical="center"/>
    </xf>
    <xf numFmtId="0" fontId="7" fillId="43" borderId="12" xfId="0" applyFont="1" applyFill="1" applyBorder="1" applyAlignment="1">
      <alignment horizontal="left" vertical="center"/>
    </xf>
    <xf numFmtId="0" fontId="7" fillId="0" borderId="19" xfId="0" applyFont="1" applyBorder="1">
      <alignment vertical="center"/>
    </xf>
    <xf numFmtId="0" fontId="7" fillId="0" borderId="9" xfId="0" applyFont="1" applyBorder="1">
      <alignment vertical="center"/>
    </xf>
    <xf numFmtId="0" fontId="7" fillId="0" borderId="5" xfId="0" applyFont="1" applyBorder="1" applyAlignment="1">
      <alignment horizontal="right" vertical="center" wrapText="1"/>
    </xf>
    <xf numFmtId="177" fontId="7" fillId="12" borderId="1" xfId="0" applyNumberFormat="1" applyFont="1" applyFill="1" applyBorder="1" applyAlignment="1" applyProtection="1">
      <alignment horizontal="left" vertical="center"/>
      <protection locked="0"/>
    </xf>
    <xf numFmtId="0" fontId="0" fillId="0" borderId="19" xfId="0" applyBorder="1" applyAlignment="1">
      <alignment horizontal="left" vertical="center"/>
    </xf>
    <xf numFmtId="177" fontId="7" fillId="44" borderId="1" xfId="0" applyNumberFormat="1" applyFont="1" applyFill="1" applyBorder="1" applyAlignment="1" applyProtection="1">
      <alignment horizontal="left" vertical="center"/>
      <protection locked="0"/>
    </xf>
    <xf numFmtId="0" fontId="7" fillId="0" borderId="24" xfId="0" applyFont="1" applyBorder="1">
      <alignment vertical="center"/>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9" fillId="0" borderId="10" xfId="0" applyFont="1" applyBorder="1">
      <alignment vertical="center"/>
    </xf>
    <xf numFmtId="0" fontId="6" fillId="0" borderId="5" xfId="0" applyFont="1" applyBorder="1" applyAlignment="1">
      <alignment horizontal="center" vertical="center"/>
    </xf>
    <xf numFmtId="0" fontId="6" fillId="0" borderId="9" xfId="0" applyFont="1" applyBorder="1">
      <alignment vertical="center"/>
    </xf>
    <xf numFmtId="0" fontId="7" fillId="0" borderId="5" xfId="0" applyFont="1" applyBorder="1" applyAlignment="1">
      <alignment horizontal="center" vertical="center" wrapText="1"/>
    </xf>
    <xf numFmtId="0" fontId="6" fillId="0" borderId="5" xfId="0" applyFont="1" applyBorder="1" applyAlignment="1">
      <alignment horizontal="right" vertical="center" wrapText="1"/>
    </xf>
    <xf numFmtId="0" fontId="6" fillId="0" borderId="16" xfId="0" applyFont="1" applyBorder="1" applyAlignment="1">
      <alignment horizontal="right" vertical="center"/>
    </xf>
    <xf numFmtId="0" fontId="0" fillId="0" borderId="5" xfId="0" applyBorder="1">
      <alignment vertical="center"/>
    </xf>
    <xf numFmtId="0" fontId="0" fillId="0" borderId="5" xfId="0" applyBorder="1" applyAlignment="1">
      <alignment vertical="center" wrapText="1"/>
    </xf>
    <xf numFmtId="0" fontId="7" fillId="0" borderId="11" xfId="0" applyFont="1" applyBorder="1" applyAlignment="1">
      <alignment horizontal="center" vertical="center"/>
    </xf>
    <xf numFmtId="0" fontId="0" fillId="0" borderId="11" xfId="0" applyBorder="1" applyAlignment="1">
      <alignment horizontal="center" vertical="center" wrapText="1"/>
    </xf>
    <xf numFmtId="0" fontId="9" fillId="0" borderId="5" xfId="0" applyFont="1" applyBorder="1" applyAlignment="1">
      <alignment vertical="center" wrapText="1"/>
    </xf>
    <xf numFmtId="0" fontId="7" fillId="0" borderId="12" xfId="0" applyFont="1" applyBorder="1" applyAlignment="1">
      <alignment horizontal="center" vertical="center"/>
    </xf>
    <xf numFmtId="0" fontId="6" fillId="0" borderId="5" xfId="0" applyFont="1" applyBorder="1" applyAlignment="1">
      <alignment horizontal="left" vertical="center" readingOrder="1"/>
    </xf>
    <xf numFmtId="0" fontId="6" fillId="0" borderId="5" xfId="0" applyFont="1" applyBorder="1" applyAlignment="1">
      <alignment horizontal="left" vertical="center" wrapText="1" readingOrder="1"/>
    </xf>
    <xf numFmtId="0" fontId="6" fillId="0" borderId="0" xfId="0" applyFont="1" applyAlignment="1">
      <alignment horizontal="left" vertical="center" readingOrder="1"/>
    </xf>
    <xf numFmtId="0" fontId="6" fillId="0" borderId="11" xfId="0" applyFont="1" applyBorder="1" applyAlignment="1">
      <alignment horizontal="left" vertical="center" wrapText="1" readingOrder="1"/>
    </xf>
    <xf numFmtId="0" fontId="6" fillId="0" borderId="0" xfId="0" applyFont="1" applyAlignment="1">
      <alignment horizontal="left" vertical="center" wrapText="1" readingOrder="1"/>
    </xf>
    <xf numFmtId="0" fontId="61" fillId="0" borderId="5" xfId="0" applyFont="1" applyBorder="1">
      <alignment vertical="center"/>
    </xf>
    <xf numFmtId="0" fontId="61" fillId="0" borderId="5" xfId="0" applyFont="1" applyBorder="1" applyAlignment="1">
      <alignment vertical="center" wrapText="1"/>
    </xf>
    <xf numFmtId="0" fontId="61" fillId="0" borderId="0" xfId="0" applyFont="1">
      <alignment vertical="center"/>
    </xf>
    <xf numFmtId="0" fontId="62" fillId="0" borderId="0" xfId="0" applyFont="1">
      <alignment vertical="center"/>
    </xf>
    <xf numFmtId="0" fontId="61" fillId="0" borderId="0" xfId="0" applyFont="1" applyAlignment="1">
      <alignment vertical="center" wrapText="1"/>
    </xf>
    <xf numFmtId="0" fontId="62" fillId="0" borderId="0" xfId="0" applyFont="1" applyAlignment="1">
      <alignment vertical="center" wrapText="1"/>
    </xf>
    <xf numFmtId="0" fontId="62" fillId="0" borderId="5" xfId="0" applyFont="1" applyBorder="1">
      <alignment vertical="center"/>
    </xf>
    <xf numFmtId="0" fontId="63" fillId="0" borderId="18" xfId="0" applyFont="1" applyBorder="1">
      <alignment vertical="center"/>
    </xf>
    <xf numFmtId="0" fontId="63" fillId="0" borderId="16" xfId="0" applyFont="1" applyBorder="1">
      <alignment vertical="center"/>
    </xf>
    <xf numFmtId="0" fontId="65" fillId="0" borderId="5" xfId="0" applyFont="1" applyBorder="1">
      <alignment vertical="center"/>
    </xf>
    <xf numFmtId="0" fontId="65" fillId="0" borderId="16" xfId="0" applyFont="1" applyBorder="1">
      <alignment vertical="center"/>
    </xf>
    <xf numFmtId="0" fontId="61" fillId="0" borderId="11" xfId="0" applyFont="1" applyBorder="1">
      <alignment vertical="center"/>
    </xf>
    <xf numFmtId="0" fontId="61" fillId="0" borderId="11" xfId="0" applyFont="1" applyBorder="1" applyAlignment="1">
      <alignment vertical="center" wrapText="1"/>
    </xf>
    <xf numFmtId="0" fontId="7" fillId="0" borderId="10" xfId="0" applyFont="1" applyBorder="1" applyAlignment="1">
      <alignment horizontal="center" vertical="center"/>
    </xf>
    <xf numFmtId="0" fontId="66" fillId="0" borderId="0" xfId="0" applyFont="1">
      <alignment vertical="center"/>
    </xf>
    <xf numFmtId="0" fontId="6" fillId="0" borderId="16" xfId="0" applyFont="1" applyBorder="1">
      <alignment vertical="center"/>
    </xf>
    <xf numFmtId="0" fontId="9" fillId="0" borderId="16" xfId="0" applyFont="1" applyBorder="1" applyAlignment="1">
      <alignment vertical="center" wrapText="1"/>
    </xf>
    <xf numFmtId="0" fontId="6" fillId="0" borderId="16" xfId="0" applyFont="1" applyBorder="1" applyAlignment="1">
      <alignment vertical="center" wrapText="1"/>
    </xf>
    <xf numFmtId="0" fontId="31" fillId="0" borderId="5" xfId="0" applyFont="1" applyBorder="1">
      <alignment vertical="center"/>
    </xf>
    <xf numFmtId="0" fontId="9" fillId="0" borderId="10" xfId="0" applyFont="1" applyBorder="1" applyAlignment="1">
      <alignment vertical="center" wrapText="1"/>
    </xf>
    <xf numFmtId="0" fontId="7" fillId="0" borderId="19" xfId="0" applyFont="1" applyBorder="1" applyAlignment="1">
      <alignment horizontal="center" vertical="center"/>
    </xf>
    <xf numFmtId="0" fontId="7" fillId="0" borderId="16" xfId="0" applyFont="1" applyBorder="1" applyAlignment="1">
      <alignment vertical="center" wrapText="1"/>
    </xf>
    <xf numFmtId="0" fontId="7" fillId="0" borderId="11" xfId="0" applyFont="1" applyBorder="1" applyAlignment="1">
      <alignment vertical="center" wrapText="1"/>
    </xf>
    <xf numFmtId="0" fontId="7" fillId="0" borderId="5" xfId="0" applyFont="1" applyBorder="1" applyAlignment="1">
      <alignment horizontal="right" vertical="center"/>
    </xf>
    <xf numFmtId="0" fontId="6" fillId="0" borderId="5" xfId="0" applyFont="1" applyBorder="1" applyAlignment="1">
      <alignment horizontal="center" vertical="center" wrapText="1"/>
    </xf>
    <xf numFmtId="182" fontId="7" fillId="0" borderId="1" xfId="0" applyNumberFormat="1" applyFont="1" applyBorder="1" applyAlignment="1">
      <alignment horizontal="center" vertical="center"/>
    </xf>
    <xf numFmtId="0" fontId="6" fillId="0" borderId="143" xfId="0" applyFont="1" applyBorder="1">
      <alignment vertical="center"/>
    </xf>
    <xf numFmtId="0" fontId="7" fillId="0" borderId="11" xfId="0" applyFont="1" applyBorder="1">
      <alignment vertical="center"/>
    </xf>
    <xf numFmtId="0" fontId="6" fillId="0" borderId="11" xfId="0" applyFont="1" applyBorder="1">
      <alignment vertical="center"/>
    </xf>
    <xf numFmtId="0" fontId="6" fillId="0" borderId="11" xfId="0" applyFont="1" applyBorder="1" applyAlignment="1">
      <alignment vertical="center" wrapText="1"/>
    </xf>
    <xf numFmtId="0" fontId="9" fillId="0" borderId="11" xfId="0" applyFont="1" applyBorder="1">
      <alignment vertical="center"/>
    </xf>
    <xf numFmtId="0" fontId="9" fillId="0" borderId="16" xfId="0" applyFont="1" applyBorder="1">
      <alignment vertical="center"/>
    </xf>
    <xf numFmtId="0" fontId="6" fillId="0" borderId="135" xfId="0" applyFont="1" applyBorder="1">
      <alignment vertical="center"/>
    </xf>
    <xf numFmtId="0" fontId="7" fillId="0" borderId="0" xfId="0" applyFont="1" applyAlignment="1">
      <alignment vertical="center" wrapText="1"/>
    </xf>
    <xf numFmtId="176" fontId="7" fillId="0" borderId="5" xfId="0" applyNumberFormat="1" applyFont="1" applyBorder="1" applyAlignment="1">
      <alignment horizontal="center" vertical="center"/>
    </xf>
    <xf numFmtId="0" fontId="17" fillId="0" borderId="9" xfId="0" applyFont="1" applyBorder="1">
      <alignment vertical="center"/>
    </xf>
    <xf numFmtId="0" fontId="14" fillId="0" borderId="9" xfId="0" applyFont="1" applyBorder="1">
      <alignment vertical="center"/>
    </xf>
    <xf numFmtId="38" fontId="7" fillId="0" borderId="5" xfId="0" applyNumberFormat="1" applyFont="1" applyBorder="1" applyAlignment="1">
      <alignment horizontal="center" vertical="center"/>
    </xf>
    <xf numFmtId="0" fontId="67" fillId="0" borderId="5" xfId="0" applyFont="1" applyBorder="1" applyAlignment="1">
      <alignment vertical="center" wrapText="1"/>
    </xf>
    <xf numFmtId="0" fontId="6" fillId="0" borderId="219" xfId="0" applyFont="1" applyBorder="1">
      <alignment vertical="center"/>
    </xf>
    <xf numFmtId="0" fontId="6" fillId="0" borderId="220" xfId="0" applyFont="1" applyBorder="1">
      <alignment vertical="center"/>
    </xf>
    <xf numFmtId="0" fontId="7" fillId="0" borderId="220" xfId="0" applyFont="1" applyBorder="1">
      <alignment vertical="center"/>
    </xf>
    <xf numFmtId="0" fontId="6" fillId="0" borderId="220" xfId="0" applyFont="1" applyBorder="1" applyAlignment="1">
      <alignment vertical="center" wrapText="1"/>
    </xf>
    <xf numFmtId="0" fontId="7" fillId="0" borderId="220" xfId="0" applyFont="1" applyBorder="1" applyAlignment="1">
      <alignment vertical="center" wrapText="1"/>
    </xf>
    <xf numFmtId="0" fontId="7" fillId="0" borderId="220" xfId="0" applyFont="1" applyBorder="1" applyAlignment="1">
      <alignment horizontal="center" vertical="center"/>
    </xf>
    <xf numFmtId="0" fontId="9" fillId="0" borderId="220" xfId="0" applyFont="1" applyBorder="1">
      <alignment vertical="center"/>
    </xf>
    <xf numFmtId="0" fontId="9" fillId="0" borderId="221" xfId="0" applyFont="1" applyBorder="1">
      <alignment vertical="center"/>
    </xf>
    <xf numFmtId="49" fontId="6" fillId="0" borderId="143" xfId="0" applyNumberFormat="1" applyFont="1" applyBorder="1">
      <alignment vertical="center"/>
    </xf>
    <xf numFmtId="49" fontId="6" fillId="0" borderId="5" xfId="0" applyNumberFormat="1" applyFont="1" applyBorder="1">
      <alignment vertical="center"/>
    </xf>
    <xf numFmtId="49" fontId="6" fillId="0" borderId="5" xfId="0" applyNumberFormat="1" applyFont="1" applyBorder="1" applyAlignment="1">
      <alignment horizontal="right" vertical="center" wrapText="1"/>
    </xf>
    <xf numFmtId="0" fontId="6" fillId="0" borderId="5" xfId="0" applyFont="1" applyBorder="1" applyAlignment="1">
      <alignment horizontal="left" vertical="center" wrapText="1"/>
    </xf>
    <xf numFmtId="0" fontId="6" fillId="0" borderId="144" xfId="0" applyFont="1" applyBorder="1">
      <alignment vertical="center"/>
    </xf>
    <xf numFmtId="0" fontId="6" fillId="0" borderId="63" xfId="0" applyFont="1" applyBorder="1">
      <alignment vertical="center"/>
    </xf>
    <xf numFmtId="0" fontId="6" fillId="0" borderId="34" xfId="0" applyFont="1" applyBorder="1">
      <alignment vertical="center"/>
    </xf>
    <xf numFmtId="0" fontId="6" fillId="0" borderId="0" xfId="0" applyFont="1" applyAlignment="1">
      <alignment vertical="center" wrapText="1"/>
    </xf>
    <xf numFmtId="0" fontId="6" fillId="0" borderId="0" xfId="0" applyFont="1" applyAlignment="1">
      <alignment horizontal="center" vertical="center"/>
    </xf>
    <xf numFmtId="0" fontId="44" fillId="0" borderId="0" xfId="0" applyFont="1">
      <alignment vertical="center"/>
    </xf>
    <xf numFmtId="0" fontId="6" fillId="0" borderId="22" xfId="0" applyFont="1" applyBorder="1">
      <alignment vertical="center"/>
    </xf>
    <xf numFmtId="0" fontId="6" fillId="0" borderId="31" xfId="0" applyFont="1" applyBorder="1">
      <alignment vertical="center"/>
    </xf>
    <xf numFmtId="0" fontId="6" fillId="0" borderId="11" xfId="0" applyFont="1" applyBorder="1" applyAlignment="1">
      <alignment horizontal="center" vertical="center"/>
    </xf>
    <xf numFmtId="0" fontId="44" fillId="0" borderId="11" xfId="0" applyFont="1" applyBorder="1">
      <alignment vertical="center"/>
    </xf>
    <xf numFmtId="0" fontId="44" fillId="0" borderId="135" xfId="0" applyFont="1" applyBorder="1">
      <alignment vertical="center"/>
    </xf>
    <xf numFmtId="0" fontId="44" fillId="0" borderId="63" xfId="0" applyFont="1" applyBorder="1">
      <alignment vertical="center"/>
    </xf>
    <xf numFmtId="0" fontId="6" fillId="0" borderId="21" xfId="0" applyFont="1" applyBorder="1">
      <alignment vertical="center"/>
    </xf>
    <xf numFmtId="0" fontId="44" fillId="0" borderId="5" xfId="0" applyFont="1" applyBorder="1">
      <alignment vertical="center"/>
    </xf>
    <xf numFmtId="176" fontId="43" fillId="0" borderId="0" xfId="0" applyNumberFormat="1" applyFont="1" applyAlignment="1">
      <alignment horizontal="center" vertical="center"/>
    </xf>
    <xf numFmtId="0" fontId="6" fillId="0" borderId="0" xfId="0" applyFont="1" applyAlignment="1">
      <alignment horizontal="left" vertical="center"/>
    </xf>
    <xf numFmtId="0" fontId="6" fillId="0" borderId="20" xfId="0" applyFont="1" applyBorder="1">
      <alignment vertical="center"/>
    </xf>
    <xf numFmtId="0" fontId="6" fillId="0" borderId="35" xfId="0" applyFont="1" applyBorder="1" applyAlignment="1">
      <alignment horizontal="center" vertical="center"/>
    </xf>
    <xf numFmtId="0" fontId="6" fillId="0" borderId="56" xfId="0" applyFont="1" applyBorder="1" applyAlignment="1">
      <alignment horizontal="center" vertical="center"/>
    </xf>
    <xf numFmtId="0" fontId="6" fillId="0" borderId="21" xfId="0" applyFont="1" applyBorder="1" applyAlignment="1">
      <alignment horizontal="left" vertical="center"/>
    </xf>
    <xf numFmtId="0" fontId="6" fillId="0" borderId="30" xfId="0" applyFont="1" applyBorder="1" applyAlignment="1">
      <alignment horizontal="left" vertical="center"/>
    </xf>
    <xf numFmtId="0" fontId="6" fillId="0" borderId="35" xfId="0" applyFont="1" applyBorder="1" applyAlignment="1">
      <alignment horizontal="center" vertical="center" wrapText="1"/>
    </xf>
    <xf numFmtId="176" fontId="44" fillId="0" borderId="0" xfId="0" applyNumberFormat="1" applyFont="1" applyAlignment="1">
      <alignment horizontal="center" vertical="center"/>
    </xf>
    <xf numFmtId="0" fontId="6" fillId="0" borderId="63" xfId="0" applyFont="1" applyBorder="1" applyAlignment="1">
      <alignment horizontal="left" vertical="center"/>
    </xf>
    <xf numFmtId="0" fontId="6" fillId="0" borderId="31" xfId="0" applyFont="1" applyBorder="1" applyAlignment="1">
      <alignment horizontal="left" vertical="center"/>
    </xf>
    <xf numFmtId="0" fontId="43" fillId="0" borderId="0" xfId="0" applyFont="1">
      <alignment vertical="center"/>
    </xf>
    <xf numFmtId="0" fontId="9" fillId="0" borderId="23" xfId="0" applyFont="1" applyBorder="1">
      <alignment vertical="center"/>
    </xf>
    <xf numFmtId="176" fontId="43" fillId="0" borderId="5" xfId="0" applyNumberFormat="1" applyFont="1" applyBorder="1" applyAlignment="1">
      <alignment horizontal="center" vertical="center"/>
    </xf>
    <xf numFmtId="176" fontId="44" fillId="0" borderId="11" xfId="0" applyNumberFormat="1" applyFont="1" applyBorder="1" applyAlignment="1">
      <alignment horizontal="center" vertical="center"/>
    </xf>
    <xf numFmtId="0" fontId="6" fillId="0" borderId="30" xfId="0" applyFont="1" applyBorder="1">
      <alignment vertical="center"/>
    </xf>
    <xf numFmtId="176" fontId="44" fillId="0" borderId="10" xfId="0" applyNumberFormat="1" applyFont="1" applyBorder="1" applyAlignment="1">
      <alignment horizontal="center" vertical="center"/>
    </xf>
    <xf numFmtId="49" fontId="6" fillId="0" borderId="8" xfId="0" applyNumberFormat="1" applyFont="1" applyBorder="1">
      <alignment vertical="center"/>
    </xf>
    <xf numFmtId="0" fontId="47" fillId="0" borderId="0" xfId="22" applyFont="1">
      <alignment vertical="center"/>
    </xf>
    <xf numFmtId="181" fontId="0" fillId="0" borderId="0" xfId="0" applyNumberFormat="1">
      <alignment vertical="center"/>
    </xf>
    <xf numFmtId="0" fontId="47" fillId="19" borderId="0" xfId="22" applyFont="1" applyFill="1">
      <alignment vertical="center"/>
    </xf>
    <xf numFmtId="0" fontId="47" fillId="0" borderId="0" xfId="22" applyFont="1" applyAlignment="1">
      <alignment horizontal="right" vertical="center"/>
    </xf>
    <xf numFmtId="0" fontId="71" fillId="0" borderId="0" xfId="22" applyFont="1">
      <alignment vertical="center"/>
    </xf>
    <xf numFmtId="0" fontId="47" fillId="16" borderId="129" xfId="22" applyFont="1" applyFill="1" applyBorder="1">
      <alignment vertical="center"/>
    </xf>
    <xf numFmtId="0" fontId="47" fillId="16" borderId="123" xfId="22" applyFont="1" applyFill="1" applyBorder="1">
      <alignment vertical="center"/>
    </xf>
    <xf numFmtId="0" fontId="47" fillId="16" borderId="22" xfId="22" applyFont="1" applyFill="1" applyBorder="1">
      <alignment vertical="center"/>
    </xf>
    <xf numFmtId="0" fontId="47" fillId="16" borderId="129" xfId="22" applyFont="1" applyFill="1" applyBorder="1" applyAlignment="1">
      <alignment horizontal="center" vertical="center" wrapText="1"/>
    </xf>
    <xf numFmtId="0" fontId="47" fillId="16" borderId="141" xfId="22" applyFont="1" applyFill="1" applyBorder="1">
      <alignment vertical="center"/>
    </xf>
    <xf numFmtId="0" fontId="47" fillId="19" borderId="129" xfId="23" applyFont="1" applyFill="1" applyBorder="1">
      <alignment vertical="center"/>
    </xf>
    <xf numFmtId="0" fontId="47" fillId="0" borderId="129" xfId="23" applyFont="1" applyBorder="1" applyAlignment="1" applyProtection="1">
      <alignment horizontal="center" vertical="center"/>
      <protection locked="0"/>
    </xf>
    <xf numFmtId="0" fontId="47" fillId="0" borderId="129" xfId="23" applyFont="1" applyBorder="1" applyAlignment="1" applyProtection="1">
      <alignment horizontal="left" vertical="center" wrapText="1"/>
      <protection locked="0"/>
    </xf>
    <xf numFmtId="0" fontId="47" fillId="0" borderId="124" xfId="23" applyFont="1" applyBorder="1" applyAlignment="1" applyProtection="1">
      <alignment horizontal="left" vertical="center" wrapText="1"/>
      <protection locked="0"/>
    </xf>
    <xf numFmtId="0" fontId="47" fillId="45" borderId="129" xfId="23" applyFont="1" applyFill="1" applyBorder="1" applyAlignment="1">
      <alignment horizontal="center" vertical="center"/>
    </xf>
    <xf numFmtId="0" fontId="41" fillId="0" borderId="0" xfId="0" applyFont="1" applyAlignment="1">
      <alignment vertical="top" wrapText="1"/>
    </xf>
    <xf numFmtId="0" fontId="70" fillId="19" borderId="129" xfId="0" applyFont="1" applyFill="1" applyBorder="1">
      <alignment vertical="center"/>
    </xf>
    <xf numFmtId="0" fontId="1" fillId="0" borderId="0" xfId="23">
      <alignment vertical="center"/>
    </xf>
    <xf numFmtId="0" fontId="47" fillId="0" borderId="0" xfId="23" applyFont="1">
      <alignment vertical="center"/>
    </xf>
    <xf numFmtId="0" fontId="47" fillId="0" borderId="129" xfId="23" applyFont="1" applyBorder="1">
      <alignment vertical="center"/>
    </xf>
    <xf numFmtId="0" fontId="9" fillId="18" borderId="69" xfId="0" applyFont="1" applyFill="1" applyBorder="1" applyAlignment="1" applyProtection="1">
      <alignment horizontal="center" vertical="center"/>
      <protection locked="0"/>
    </xf>
    <xf numFmtId="0" fontId="18" fillId="22" borderId="3" xfId="0" applyFont="1" applyFill="1" applyBorder="1" applyProtection="1">
      <alignment vertical="center"/>
    </xf>
    <xf numFmtId="0" fontId="9" fillId="22" borderId="3" xfId="0" applyFont="1" applyFill="1" applyBorder="1" applyAlignment="1" applyProtection="1">
      <alignment horizontal="center" vertical="center" wrapText="1"/>
    </xf>
    <xf numFmtId="0" fontId="66" fillId="0" borderId="5" xfId="0" applyFont="1" applyBorder="1">
      <alignment vertical="center"/>
    </xf>
    <xf numFmtId="0" fontId="0" fillId="0" borderId="134" xfId="0" applyFill="1" applyBorder="1" applyAlignment="1">
      <alignment horizontal="center" vertical="center" wrapText="1"/>
    </xf>
    <xf numFmtId="0" fontId="0" fillId="0" borderId="154" xfId="0" applyFill="1" applyBorder="1" applyAlignment="1">
      <alignment horizontal="center" vertical="center" wrapText="1"/>
    </xf>
    <xf numFmtId="0" fontId="72" fillId="0" borderId="129" xfId="22" applyFont="1" applyBorder="1" applyAlignment="1">
      <alignment horizontal="center" vertical="center"/>
    </xf>
    <xf numFmtId="0" fontId="0" fillId="19" borderId="195" xfId="0" applyFill="1" applyBorder="1" applyAlignment="1">
      <alignment horizontal="center" vertical="center"/>
    </xf>
    <xf numFmtId="0" fontId="0" fillId="19" borderId="50" xfId="0" applyFill="1" applyBorder="1" applyAlignment="1">
      <alignment horizontal="center" vertical="center"/>
    </xf>
    <xf numFmtId="0" fontId="0" fillId="0" borderId="129" xfId="0" applyBorder="1">
      <alignment vertical="center"/>
    </xf>
    <xf numFmtId="0" fontId="9" fillId="2" borderId="204" xfId="0" applyFont="1" applyFill="1" applyBorder="1" applyAlignment="1" applyProtection="1">
      <alignment horizontal="center" vertical="center"/>
    </xf>
    <xf numFmtId="0" fontId="9" fillId="0" borderId="222" xfId="0" applyFont="1" applyBorder="1" applyAlignment="1">
      <alignment horizontal="left" vertical="center"/>
    </xf>
    <xf numFmtId="0" fontId="0" fillId="0" borderId="162" xfId="0" applyFill="1" applyBorder="1" applyAlignment="1">
      <alignment horizontal="center" vertical="center" wrapText="1"/>
    </xf>
    <xf numFmtId="0" fontId="0" fillId="0" borderId="16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64" xfId="0" applyFill="1" applyBorder="1" applyAlignment="1">
      <alignment horizontal="center" vertical="center" wrapText="1"/>
    </xf>
    <xf numFmtId="0" fontId="0" fillId="0" borderId="165"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155" xfId="0" applyFill="1" applyBorder="1" applyAlignment="1">
      <alignment horizontal="center" vertical="center" wrapText="1"/>
    </xf>
    <xf numFmtId="0" fontId="0" fillId="0" borderId="170" xfId="0" applyFill="1" applyBorder="1" applyAlignment="1">
      <alignment horizontal="center" vertical="center" wrapText="1"/>
    </xf>
    <xf numFmtId="0" fontId="0" fillId="0" borderId="172" xfId="0" applyFill="1" applyBorder="1" applyAlignment="1">
      <alignment horizontal="center" vertical="center" wrapText="1"/>
    </xf>
    <xf numFmtId="0" fontId="0" fillId="0" borderId="177" xfId="0" applyFill="1" applyBorder="1" applyAlignment="1">
      <alignment horizontal="center" vertical="center" wrapText="1"/>
    </xf>
    <xf numFmtId="0" fontId="0" fillId="0" borderId="179" xfId="0" applyFill="1" applyBorder="1" applyAlignment="1">
      <alignment horizontal="center" vertical="center" wrapText="1"/>
    </xf>
    <xf numFmtId="0" fontId="0" fillId="0" borderId="181" xfId="0" applyFill="1" applyBorder="1" applyAlignment="1">
      <alignment horizontal="center" vertical="center" wrapText="1"/>
    </xf>
    <xf numFmtId="0" fontId="0" fillId="0" borderId="164" xfId="0" applyFill="1" applyBorder="1" applyAlignment="1">
      <alignment horizontal="right" vertical="center" wrapText="1"/>
    </xf>
    <xf numFmtId="0" fontId="0" fillId="0" borderId="164" xfId="0" applyFill="1" applyBorder="1" applyAlignment="1">
      <alignment horizontal="left" vertical="center" wrapText="1"/>
    </xf>
    <xf numFmtId="0" fontId="0" fillId="0" borderId="184" xfId="0" applyFill="1" applyBorder="1" applyAlignment="1">
      <alignment horizontal="center" vertical="center" wrapText="1"/>
    </xf>
    <xf numFmtId="0" fontId="0" fillId="0" borderId="52" xfId="0" applyFill="1" applyBorder="1" applyAlignment="1">
      <alignment horizontal="center" vertical="center" wrapText="1"/>
    </xf>
    <xf numFmtId="0" fontId="0" fillId="0" borderId="165" xfId="0" applyFill="1" applyBorder="1" applyAlignment="1">
      <alignment horizontal="right" vertical="center" wrapText="1"/>
    </xf>
    <xf numFmtId="0" fontId="0" fillId="0" borderId="155" xfId="0" applyFill="1" applyBorder="1" applyAlignment="1">
      <alignment vertical="center" wrapText="1"/>
    </xf>
    <xf numFmtId="0" fontId="0" fillId="0" borderId="153" xfId="0" applyFill="1" applyBorder="1" applyAlignment="1">
      <alignment horizontal="right" vertical="center" wrapText="1"/>
    </xf>
    <xf numFmtId="0" fontId="0" fillId="0" borderId="153" xfId="0" applyFill="1" applyBorder="1" applyAlignment="1">
      <alignment horizontal="center" vertical="center" wrapText="1"/>
    </xf>
    <xf numFmtId="0" fontId="0" fillId="0" borderId="169" xfId="0" applyFill="1" applyBorder="1" applyAlignment="1">
      <alignment horizontal="center" vertical="center" wrapText="1"/>
    </xf>
    <xf numFmtId="0" fontId="0" fillId="0" borderId="134" xfId="0" applyFill="1" applyBorder="1" applyAlignment="1">
      <alignment horizontal="left" vertical="center" wrapText="1"/>
    </xf>
    <xf numFmtId="0" fontId="0" fillId="0" borderId="129" xfId="0" applyFill="1" applyBorder="1" applyAlignment="1">
      <alignment horizontal="left" vertical="center" wrapText="1"/>
    </xf>
    <xf numFmtId="0" fontId="0" fillId="0" borderId="134" xfId="0" applyFill="1" applyBorder="1" applyAlignment="1">
      <alignment vertical="center" wrapText="1"/>
    </xf>
    <xf numFmtId="0" fontId="44" fillId="0" borderId="35" xfId="0" applyFont="1" applyBorder="1">
      <alignment vertical="center"/>
    </xf>
    <xf numFmtId="0" fontId="15" fillId="0" borderId="0" xfId="0" applyFont="1" applyAlignment="1" applyProtection="1">
      <alignment horizontal="center" vertical="center"/>
    </xf>
    <xf numFmtId="0" fontId="8"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181" fontId="7" fillId="0" borderId="130" xfId="0" applyNumberFormat="1" applyFont="1" applyBorder="1" applyAlignment="1">
      <alignment horizontal="left" vertical="center"/>
    </xf>
    <xf numFmtId="181" fontId="0" fillId="0" borderId="131" xfId="0" applyNumberFormat="1" applyBorder="1" applyAlignment="1">
      <alignment horizontal="left" vertical="center"/>
    </xf>
    <xf numFmtId="181" fontId="0" fillId="0" borderId="124" xfId="0" applyNumberFormat="1" applyBorder="1" applyAlignment="1">
      <alignment horizontal="left" vertical="center"/>
    </xf>
    <xf numFmtId="0" fontId="7" fillId="8" borderId="33" xfId="0" applyFont="1" applyFill="1" applyBorder="1" applyAlignment="1" applyProtection="1">
      <alignment vertical="center"/>
      <protection locked="0"/>
    </xf>
    <xf numFmtId="0" fontId="7" fillId="8" borderId="13" xfId="0" applyFont="1" applyFill="1" applyBorder="1" applyAlignment="1" applyProtection="1">
      <alignment vertical="center"/>
      <protection locked="0"/>
    </xf>
    <xf numFmtId="0" fontId="7" fillId="8" borderId="69" xfId="0" applyFont="1" applyFill="1" applyBorder="1" applyAlignment="1" applyProtection="1">
      <alignment vertical="center"/>
      <protection locked="0"/>
    </xf>
    <xf numFmtId="177" fontId="7" fillId="12" borderId="33" xfId="0" applyNumberFormat="1" applyFont="1" applyFill="1" applyBorder="1" applyAlignment="1" applyProtection="1">
      <alignment horizontal="left" vertical="center"/>
      <protection locked="0"/>
    </xf>
    <xf numFmtId="177" fontId="7" fillId="12" borderId="13" xfId="0" applyNumberFormat="1" applyFont="1" applyFill="1" applyBorder="1" applyAlignment="1" applyProtection="1">
      <alignment horizontal="left" vertical="center"/>
      <protection locked="0"/>
    </xf>
    <xf numFmtId="177" fontId="7" fillId="12" borderId="69" xfId="0" applyNumberFormat="1" applyFont="1" applyFill="1" applyBorder="1" applyAlignment="1" applyProtection="1">
      <alignment horizontal="left" vertical="center"/>
      <protection locked="0"/>
    </xf>
    <xf numFmtId="49" fontId="7" fillId="12" borderId="33" xfId="0" applyNumberFormat="1" applyFont="1" applyFill="1" applyBorder="1" applyAlignment="1" applyProtection="1">
      <alignment horizontal="left" vertical="center"/>
      <protection locked="0"/>
    </xf>
    <xf numFmtId="49" fontId="0" fillId="12" borderId="13" xfId="0" applyNumberFormat="1" applyFill="1" applyBorder="1" applyAlignment="1" applyProtection="1">
      <alignment horizontal="left" vertical="center"/>
      <protection locked="0"/>
    </xf>
    <xf numFmtId="49" fontId="0" fillId="12" borderId="69" xfId="0" applyNumberFormat="1" applyFill="1" applyBorder="1" applyAlignment="1" applyProtection="1">
      <alignment horizontal="left" vertical="center"/>
      <protection locked="0"/>
    </xf>
    <xf numFmtId="49" fontId="60" fillId="12" borderId="33" xfId="2" applyNumberFormat="1" applyFont="1" applyFill="1" applyBorder="1" applyAlignment="1" applyProtection="1">
      <alignment horizontal="left" vertical="center"/>
      <protection locked="0"/>
    </xf>
    <xf numFmtId="49" fontId="7" fillId="12" borderId="13" xfId="0" applyNumberFormat="1" applyFont="1" applyFill="1" applyBorder="1" applyAlignment="1" applyProtection="1">
      <alignment horizontal="left" vertical="center"/>
      <protection locked="0"/>
    </xf>
    <xf numFmtId="49" fontId="7" fillId="12" borderId="69" xfId="0" applyNumberFormat="1" applyFont="1" applyFill="1" applyBorder="1" applyAlignment="1" applyProtection="1">
      <alignment horizontal="left" vertical="center"/>
      <protection locked="0"/>
    </xf>
    <xf numFmtId="0" fontId="7" fillId="12" borderId="33" xfId="0" applyFont="1" applyFill="1" applyBorder="1" applyAlignment="1" applyProtection="1">
      <alignment horizontal="left" vertical="center"/>
      <protection locked="0"/>
    </xf>
    <xf numFmtId="0" fontId="0" fillId="12" borderId="13" xfId="0" applyFill="1" applyBorder="1" applyAlignment="1" applyProtection="1">
      <alignment horizontal="left" vertical="center"/>
      <protection locked="0"/>
    </xf>
    <xf numFmtId="0" fontId="0" fillId="12" borderId="69" xfId="0" applyFill="1" applyBorder="1" applyAlignment="1" applyProtection="1">
      <alignment horizontal="left" vertical="center"/>
      <protection locked="0"/>
    </xf>
    <xf numFmtId="0" fontId="6" fillId="0" borderId="20" xfId="0" applyFont="1" applyBorder="1" applyAlignment="1">
      <alignment horizontal="left" vertical="top" wrapText="1"/>
    </xf>
    <xf numFmtId="0" fontId="6" fillId="0" borderId="5" xfId="0" applyFont="1" applyBorder="1" applyAlignment="1">
      <alignment horizontal="left" vertical="top" wrapText="1"/>
    </xf>
    <xf numFmtId="0" fontId="6" fillId="0" borderId="35" xfId="0" applyFont="1" applyBorder="1" applyAlignment="1">
      <alignment horizontal="left" vertical="top" wrapText="1"/>
    </xf>
    <xf numFmtId="0" fontId="6" fillId="0" borderId="63" xfId="0" applyFont="1" applyBorder="1" applyAlignment="1">
      <alignment horizontal="left" vertical="center" wrapText="1"/>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35" xfId="0" applyFont="1" applyBorder="1" applyAlignment="1">
      <alignment horizontal="left" vertical="center" wrapText="1"/>
    </xf>
    <xf numFmtId="0" fontId="6" fillId="0" borderId="16" xfId="0" applyFont="1" applyBorder="1" applyAlignment="1">
      <alignment horizontal="left" vertical="center" wrapText="1"/>
    </xf>
    <xf numFmtId="0" fontId="45" fillId="0" borderId="40" xfId="0" applyFont="1" applyBorder="1" applyAlignment="1">
      <alignment horizontal="center" vertical="center" shrinkToFit="1"/>
    </xf>
    <xf numFmtId="0" fontId="45" fillId="0" borderId="5" xfId="0" applyFont="1" applyBorder="1" applyAlignment="1">
      <alignment horizontal="center" vertical="center" shrinkToFit="1"/>
    </xf>
    <xf numFmtId="0" fontId="7" fillId="8" borderId="33" xfId="0" applyFont="1" applyFill="1" applyBorder="1" applyAlignment="1" applyProtection="1">
      <alignment horizontal="left" vertical="center"/>
      <protection locked="0"/>
    </xf>
    <xf numFmtId="0" fontId="7" fillId="8" borderId="13" xfId="0" applyFont="1" applyFill="1" applyBorder="1" applyAlignment="1" applyProtection="1">
      <alignment horizontal="left" vertical="center"/>
      <protection locked="0"/>
    </xf>
    <xf numFmtId="0" fontId="7" fillId="8" borderId="69" xfId="0" applyFont="1" applyFill="1" applyBorder="1" applyAlignment="1" applyProtection="1">
      <alignment horizontal="left" vertical="center"/>
      <protection locked="0"/>
    </xf>
    <xf numFmtId="0" fontId="6" fillId="19" borderId="10" xfId="0" applyFont="1" applyFill="1" applyBorder="1" applyAlignment="1">
      <alignment vertical="center" wrapText="1"/>
    </xf>
    <xf numFmtId="0" fontId="0" fillId="19" borderId="10" xfId="0" applyFill="1" applyBorder="1" applyAlignment="1">
      <alignment vertical="center" wrapText="1"/>
    </xf>
    <xf numFmtId="0" fontId="0" fillId="35" borderId="130" xfId="0" applyFill="1" applyBorder="1" applyAlignment="1">
      <alignment horizontal="left" vertical="center"/>
    </xf>
    <xf numFmtId="0" fontId="0" fillId="35" borderId="131" xfId="0" applyFill="1" applyBorder="1" applyAlignment="1">
      <alignment horizontal="left" vertical="center"/>
    </xf>
    <xf numFmtId="0" fontId="0" fillId="35" borderId="124" xfId="0" applyFill="1" applyBorder="1" applyAlignment="1">
      <alignment horizontal="left" vertical="center"/>
    </xf>
    <xf numFmtId="0" fontId="0" fillId="35" borderId="128" xfId="0" applyFill="1" applyBorder="1" applyAlignment="1">
      <alignment horizontal="left" vertical="center"/>
    </xf>
    <xf numFmtId="0" fontId="0" fillId="35" borderId="136" xfId="0" applyFill="1" applyBorder="1" applyAlignment="1">
      <alignment horizontal="left" vertical="center"/>
    </xf>
    <xf numFmtId="0" fontId="0" fillId="35" borderId="123" xfId="0" applyFill="1" applyBorder="1" applyAlignment="1">
      <alignment horizontal="left" vertical="center"/>
    </xf>
    <xf numFmtId="0" fontId="0" fillId="35" borderId="95" xfId="0" applyFill="1" applyBorder="1" applyAlignment="1">
      <alignment horizontal="left" vertical="center"/>
    </xf>
    <xf numFmtId="0" fontId="0" fillId="35" borderId="139" xfId="0" applyFill="1" applyBorder="1" applyAlignment="1">
      <alignment horizontal="left" vertical="center"/>
    </xf>
    <xf numFmtId="0" fontId="0" fillId="35" borderId="141" xfId="0" applyFill="1" applyBorder="1" applyAlignment="1">
      <alignment horizontal="left" vertical="center"/>
    </xf>
    <xf numFmtId="0" fontId="0" fillId="35" borderId="8" xfId="0" applyFill="1" applyBorder="1" applyAlignment="1">
      <alignment horizontal="center" vertical="center"/>
    </xf>
    <xf numFmtId="0" fontId="0" fillId="35" borderId="5" xfId="0" applyFill="1" applyBorder="1" applyAlignment="1">
      <alignment horizontal="center" vertical="center"/>
    </xf>
    <xf numFmtId="0" fontId="0" fillId="35" borderId="9" xfId="0" applyFill="1" applyBorder="1" applyAlignment="1">
      <alignment horizontal="center" vertical="center"/>
    </xf>
    <xf numFmtId="0" fontId="11" fillId="10" borderId="0" xfId="0" applyFont="1" applyFill="1" applyAlignment="1" applyProtection="1">
      <alignment horizontal="center" vertical="center" wrapText="1"/>
    </xf>
    <xf numFmtId="0" fontId="11" fillId="10" borderId="0" xfId="0" applyFont="1" applyFill="1" applyAlignment="1" applyProtection="1">
      <alignment horizontal="center" vertical="center"/>
    </xf>
    <xf numFmtId="181" fontId="4" fillId="10" borderId="27" xfId="0" applyNumberFormat="1" applyFont="1" applyFill="1" applyBorder="1" applyAlignment="1" applyProtection="1">
      <alignment horizontal="left" vertical="center" shrinkToFit="1"/>
      <protection hidden="1"/>
    </xf>
    <xf numFmtId="181" fontId="4" fillId="10" borderId="26" xfId="0" applyNumberFormat="1" applyFont="1" applyFill="1" applyBorder="1" applyAlignment="1" applyProtection="1">
      <alignment horizontal="left" vertical="center" shrinkToFit="1"/>
      <protection hidden="1"/>
    </xf>
    <xf numFmtId="0" fontId="9" fillId="10" borderId="0" xfId="0" applyFont="1" applyFill="1" applyBorder="1" applyAlignment="1" applyProtection="1">
      <alignment horizontal="left" vertical="center" wrapText="1"/>
    </xf>
    <xf numFmtId="0" fontId="11" fillId="11" borderId="0" xfId="0" applyFont="1" applyFill="1" applyAlignment="1">
      <alignment horizontal="center" vertical="center"/>
    </xf>
    <xf numFmtId="181" fontId="0" fillId="11" borderId="130" xfId="0" applyNumberFormat="1" applyFill="1" applyBorder="1" applyAlignment="1">
      <alignment horizontal="left" vertical="center" shrinkToFit="1"/>
    </xf>
    <xf numFmtId="181" fontId="0" fillId="11" borderId="131" xfId="0" applyNumberFormat="1" applyFill="1" applyBorder="1" applyAlignment="1">
      <alignment horizontal="left" vertical="center" shrinkToFit="1"/>
    </xf>
    <xf numFmtId="181" fontId="0" fillId="11" borderId="124" xfId="0" applyNumberFormat="1" applyFill="1" applyBorder="1" applyAlignment="1">
      <alignment horizontal="left" vertical="center" shrinkToFit="1"/>
    </xf>
    <xf numFmtId="0" fontId="68" fillId="0" borderId="0" xfId="22" applyFont="1" applyAlignment="1">
      <alignment vertical="top" wrapText="1"/>
    </xf>
    <xf numFmtId="0" fontId="70" fillId="0" borderId="0" xfId="22" applyFont="1" applyAlignment="1">
      <alignment vertical="top" wrapText="1"/>
    </xf>
    <xf numFmtId="0" fontId="72" fillId="0" borderId="130" xfId="22" applyFont="1" applyBorder="1" applyAlignment="1">
      <alignment horizontal="center" vertical="center"/>
    </xf>
    <xf numFmtId="0" fontId="72" fillId="0" borderId="131" xfId="22" applyFont="1" applyBorder="1" applyAlignment="1">
      <alignment horizontal="center" vertical="center"/>
    </xf>
    <xf numFmtId="0" fontId="72" fillId="0" borderId="124" xfId="22" applyFont="1" applyBorder="1" applyAlignment="1">
      <alignment horizontal="center" vertical="center"/>
    </xf>
    <xf numFmtId="0" fontId="47" fillId="16" borderId="130" xfId="22" applyFont="1" applyFill="1" applyBorder="1" applyAlignment="1">
      <alignment horizontal="center" vertical="center"/>
    </xf>
    <xf numFmtId="0" fontId="47" fillId="16" borderId="131" xfId="22" applyFont="1" applyFill="1" applyBorder="1" applyAlignment="1">
      <alignment horizontal="center" vertical="center"/>
    </xf>
    <xf numFmtId="0" fontId="47" fillId="16" borderId="124" xfId="22" applyFont="1" applyFill="1" applyBorder="1" applyAlignment="1">
      <alignment horizontal="center" vertical="center"/>
    </xf>
    <xf numFmtId="0" fontId="47" fillId="16" borderId="134" xfId="22" applyFont="1" applyFill="1" applyBorder="1" applyAlignment="1">
      <alignment horizontal="center" vertical="center" wrapText="1"/>
    </xf>
    <xf numFmtId="0" fontId="47" fillId="16" borderId="52" xfId="22" applyFont="1" applyFill="1" applyBorder="1" applyAlignment="1">
      <alignment horizontal="center" vertical="center" wrapText="1"/>
    </xf>
    <xf numFmtId="0" fontId="47" fillId="16" borderId="50" xfId="22" applyFont="1" applyFill="1" applyBorder="1" applyAlignment="1">
      <alignment horizontal="center" vertical="center" wrapText="1"/>
    </xf>
    <xf numFmtId="0" fontId="47" fillId="16" borderId="129" xfId="22" applyFont="1" applyFill="1" applyBorder="1" applyAlignment="1">
      <alignment horizontal="center" vertical="center" wrapText="1"/>
    </xf>
    <xf numFmtId="0" fontId="47" fillId="16" borderId="50" xfId="22" applyFont="1" applyFill="1" applyBorder="1" applyAlignment="1">
      <alignment horizontal="center" vertical="center"/>
    </xf>
    <xf numFmtId="0" fontId="47" fillId="19" borderId="134" xfId="22" applyFont="1" applyFill="1" applyBorder="1" applyAlignment="1">
      <alignment horizontal="center" vertical="center"/>
    </xf>
    <xf numFmtId="0" fontId="47" fillId="19" borderId="50" xfId="22" applyFont="1" applyFill="1" applyBorder="1" applyAlignment="1">
      <alignment horizontal="center" vertical="center"/>
    </xf>
    <xf numFmtId="0" fontId="47" fillId="16" borderId="134" xfId="22" applyFont="1" applyFill="1" applyBorder="1" applyAlignment="1">
      <alignment horizontal="center" vertical="center"/>
    </xf>
    <xf numFmtId="181" fontId="30" fillId="0" borderId="0" xfId="0" applyNumberFormat="1" applyFont="1" applyAlignment="1">
      <alignment horizontal="left" vertical="top" wrapText="1"/>
    </xf>
    <xf numFmtId="0" fontId="9" fillId="2" borderId="128" xfId="0" applyFont="1" applyFill="1" applyBorder="1" applyAlignment="1">
      <alignment horizontal="center" vertical="center"/>
    </xf>
    <xf numFmtId="0" fontId="9" fillId="2" borderId="135" xfId="0" applyFont="1" applyFill="1" applyBorder="1" applyAlignment="1">
      <alignment horizontal="center" vertical="center"/>
    </xf>
    <xf numFmtId="0" fontId="46" fillId="18" borderId="130" xfId="0" applyFont="1" applyFill="1" applyBorder="1" applyAlignment="1">
      <alignment horizontal="left" vertical="center" wrapText="1"/>
    </xf>
    <xf numFmtId="0" fontId="46" fillId="18" borderId="131" xfId="0" applyFont="1" applyFill="1" applyBorder="1" applyAlignment="1">
      <alignment horizontal="left" vertical="center" wrapText="1"/>
    </xf>
    <xf numFmtId="0" fontId="9" fillId="2" borderId="128" xfId="0" applyFont="1" applyFill="1" applyBorder="1" applyAlignment="1">
      <alignment horizontal="center" vertical="center" wrapText="1"/>
    </xf>
    <xf numFmtId="0" fontId="9" fillId="2" borderId="136" xfId="0" applyFont="1" applyFill="1" applyBorder="1" applyAlignment="1">
      <alignment horizontal="center" vertical="center"/>
    </xf>
    <xf numFmtId="0" fontId="9" fillId="2" borderId="123" xfId="0" applyFont="1" applyFill="1" applyBorder="1" applyAlignment="1">
      <alignment horizontal="center" vertical="center"/>
    </xf>
    <xf numFmtId="0" fontId="9" fillId="2" borderId="0" xfId="0" applyFont="1" applyFill="1" applyAlignment="1">
      <alignment horizontal="center" vertical="center"/>
    </xf>
    <xf numFmtId="0" fontId="9" fillId="2" borderId="22" xfId="0" applyFont="1" applyFill="1" applyBorder="1" applyAlignment="1">
      <alignment horizontal="center" vertical="center"/>
    </xf>
    <xf numFmtId="0" fontId="9" fillId="15" borderId="33" xfId="0" applyFont="1" applyFill="1" applyBorder="1" applyAlignment="1" applyProtection="1">
      <alignment horizontal="center" vertical="center" wrapText="1"/>
      <protection locked="0"/>
    </xf>
    <xf numFmtId="0" fontId="9" fillId="15" borderId="13" xfId="0" applyFont="1" applyFill="1" applyBorder="1" applyAlignment="1" applyProtection="1">
      <alignment horizontal="center" vertical="center" wrapText="1"/>
      <protection locked="0"/>
    </xf>
    <xf numFmtId="0" fontId="9" fillId="15" borderId="69" xfId="0" applyFont="1" applyFill="1" applyBorder="1" applyAlignment="1" applyProtection="1">
      <alignment horizontal="center" vertical="center" wrapText="1"/>
      <protection locked="0"/>
    </xf>
    <xf numFmtId="0" fontId="9" fillId="11" borderId="194" xfId="0" applyFont="1" applyFill="1" applyBorder="1" applyAlignment="1">
      <alignment horizontal="center" vertical="center" wrapText="1"/>
    </xf>
    <xf numFmtId="0" fontId="9" fillId="15" borderId="65" xfId="0" applyFont="1" applyFill="1" applyBorder="1" applyAlignment="1" applyProtection="1">
      <alignment horizontal="center" vertical="center" wrapText="1"/>
      <protection locked="0"/>
    </xf>
    <xf numFmtId="0" fontId="9" fillId="15" borderId="14" xfId="0" applyFont="1" applyFill="1" applyBorder="1" applyAlignment="1" applyProtection="1">
      <alignment horizontal="center" vertical="center" wrapText="1"/>
      <protection locked="0"/>
    </xf>
    <xf numFmtId="0" fontId="9" fillId="15" borderId="70" xfId="0" applyFont="1" applyFill="1" applyBorder="1" applyAlignment="1" applyProtection="1">
      <alignment horizontal="center" vertical="center" wrapText="1"/>
      <protection locked="0"/>
    </xf>
    <xf numFmtId="0" fontId="11" fillId="10" borderId="0" xfId="0" applyFont="1" applyFill="1" applyAlignment="1">
      <alignment horizontal="center" vertical="center" wrapText="1"/>
    </xf>
    <xf numFmtId="0" fontId="11" fillId="10" borderId="0" xfId="0" applyFont="1" applyFill="1" applyAlignment="1">
      <alignment horizontal="center" vertical="center"/>
    </xf>
    <xf numFmtId="0" fontId="30" fillId="0" borderId="0" xfId="0" applyFont="1" applyAlignment="1">
      <alignment horizontal="left" vertical="top" wrapText="1"/>
    </xf>
    <xf numFmtId="181" fontId="4" fillId="10" borderId="130" xfId="0" applyNumberFormat="1" applyFont="1" applyFill="1" applyBorder="1" applyAlignment="1">
      <alignment horizontal="left" vertical="center" shrinkToFit="1"/>
    </xf>
    <xf numFmtId="181" fontId="4" fillId="10" borderId="124" xfId="0" applyNumberFormat="1" applyFont="1" applyFill="1" applyBorder="1" applyAlignment="1">
      <alignment horizontal="left" vertical="center" shrinkToFit="1"/>
    </xf>
    <xf numFmtId="0" fontId="9" fillId="10" borderId="0" xfId="0" applyFont="1" applyFill="1" applyAlignment="1">
      <alignment horizontal="left" vertical="center" wrapText="1"/>
    </xf>
    <xf numFmtId="0" fontId="9" fillId="5" borderId="82" xfId="0" applyFont="1" applyFill="1" applyBorder="1" applyAlignment="1" applyProtection="1">
      <alignment horizontal="left" vertical="top" wrapText="1"/>
      <protection locked="0"/>
    </xf>
    <xf numFmtId="0" fontId="9" fillId="5" borderId="88" xfId="0" applyFont="1" applyFill="1" applyBorder="1" applyAlignment="1" applyProtection="1">
      <alignment horizontal="left" vertical="top" wrapText="1"/>
      <protection locked="0"/>
    </xf>
    <xf numFmtId="0" fontId="9" fillId="5" borderId="71" xfId="0" applyFont="1" applyFill="1" applyBorder="1" applyAlignment="1" applyProtection="1">
      <alignment horizontal="left" vertical="top" wrapText="1"/>
      <protection locked="0"/>
    </xf>
    <xf numFmtId="0" fontId="9" fillId="5" borderId="62" xfId="0" applyFont="1" applyFill="1" applyBorder="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72" xfId="0" applyFont="1" applyFill="1" applyBorder="1" applyAlignment="1" applyProtection="1">
      <alignment horizontal="left" vertical="top" wrapText="1"/>
      <protection locked="0"/>
    </xf>
    <xf numFmtId="0" fontId="9" fillId="5" borderId="65" xfId="0" applyFont="1" applyFill="1" applyBorder="1" applyAlignment="1" applyProtection="1">
      <alignment horizontal="left" vertical="top" wrapText="1"/>
      <protection locked="0"/>
    </xf>
    <xf numFmtId="0" fontId="9" fillId="5" borderId="14" xfId="0" applyFont="1" applyFill="1" applyBorder="1" applyAlignment="1" applyProtection="1">
      <alignment horizontal="left" vertical="top" wrapText="1"/>
      <protection locked="0"/>
    </xf>
    <xf numFmtId="0" fontId="9" fillId="5" borderId="70" xfId="0" applyFont="1" applyFill="1" applyBorder="1" applyAlignment="1" applyProtection="1">
      <alignment horizontal="left" vertical="top" wrapText="1"/>
      <protection locked="0"/>
    </xf>
    <xf numFmtId="181" fontId="0" fillId="10" borderId="41" xfId="0" applyNumberFormat="1" applyFont="1" applyFill="1" applyBorder="1" applyAlignment="1" applyProtection="1">
      <alignment horizontal="left" vertical="center" shrinkToFit="1"/>
      <protection hidden="1"/>
    </xf>
    <xf numFmtId="181" fontId="0" fillId="10" borderId="41" xfId="0" applyNumberFormat="1" applyFont="1" applyFill="1" applyBorder="1" applyAlignment="1" applyProtection="1">
      <alignment vertical="center" shrinkToFit="1"/>
      <protection hidden="1"/>
    </xf>
    <xf numFmtId="0" fontId="4" fillId="2" borderId="27" xfId="0" applyFont="1" applyFill="1" applyBorder="1" applyAlignment="1" applyProtection="1">
      <alignment horizontal="left" vertical="center" wrapText="1"/>
    </xf>
    <xf numFmtId="0" fontId="4" fillId="2" borderId="57" xfId="0" applyFont="1" applyFill="1" applyBorder="1" applyAlignment="1" applyProtection="1">
      <alignment horizontal="left" vertical="center" wrapText="1"/>
    </xf>
    <xf numFmtId="0" fontId="9" fillId="5" borderId="33"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69"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xf>
    <xf numFmtId="0" fontId="4" fillId="2" borderId="57" xfId="0" applyFont="1" applyFill="1" applyBorder="1" applyAlignment="1" applyProtection="1">
      <alignment horizontal="left" vertical="center"/>
    </xf>
    <xf numFmtId="0" fontId="0" fillId="2" borderId="27" xfId="0" applyFont="1" applyFill="1" applyBorder="1" applyAlignment="1" applyProtection="1">
      <alignment horizontal="left" vertical="center" wrapText="1"/>
    </xf>
    <xf numFmtId="0" fontId="0" fillId="2" borderId="57" xfId="0" applyFont="1" applyFill="1" applyBorder="1" applyAlignment="1" applyProtection="1">
      <alignment horizontal="left" vertical="center" wrapText="1"/>
    </xf>
    <xf numFmtId="0" fontId="4" fillId="2" borderId="48"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0" fontId="0" fillId="2" borderId="29" xfId="0" applyFill="1" applyBorder="1" applyAlignment="1" applyProtection="1">
      <alignment horizontal="left" vertical="center" wrapText="1"/>
    </xf>
    <xf numFmtId="0" fontId="4" fillId="2" borderId="42" xfId="0" applyFont="1" applyFill="1" applyBorder="1" applyAlignment="1" applyProtection="1">
      <alignment horizontal="left" vertical="center" wrapText="1"/>
    </xf>
    <xf numFmtId="0" fontId="4" fillId="2" borderId="28" xfId="0" applyFont="1" applyFill="1" applyBorder="1" applyAlignment="1" applyProtection="1">
      <alignment horizontal="left" vertical="center" wrapText="1"/>
    </xf>
    <xf numFmtId="0" fontId="4" fillId="2" borderId="39" xfId="0" applyFont="1" applyFill="1" applyBorder="1" applyAlignment="1" applyProtection="1">
      <alignment horizontal="left" vertical="center" wrapText="1"/>
    </xf>
    <xf numFmtId="0" fontId="9" fillId="5" borderId="84"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4" fillId="2" borderId="134" xfId="0" applyFont="1" applyFill="1" applyBorder="1" applyAlignment="1" applyProtection="1">
      <alignment horizontal="center" vertical="center" wrapText="1"/>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18" fillId="2" borderId="6" xfId="0" applyFont="1" applyFill="1" applyBorder="1" applyAlignment="1" applyProtection="1">
      <alignment horizontal="left" vertical="center" wrapText="1"/>
    </xf>
    <xf numFmtId="0" fontId="18" fillId="2" borderId="4" xfId="0" applyFont="1" applyFill="1" applyBorder="1" applyAlignment="1" applyProtection="1">
      <alignment horizontal="left" vertical="center" wrapText="1"/>
    </xf>
    <xf numFmtId="0" fontId="18" fillId="2" borderId="42" xfId="0" applyFont="1" applyFill="1" applyBorder="1" applyAlignment="1" applyProtection="1">
      <alignment horizontal="left" vertical="center" wrapText="1"/>
    </xf>
    <xf numFmtId="0" fontId="4" fillId="2" borderId="8"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0" fillId="2" borderId="36" xfId="0"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121" xfId="0" applyBorder="1" applyAlignment="1">
      <alignment horizontal="center" vertical="center" wrapText="1"/>
    </xf>
    <xf numFmtId="0" fontId="9" fillId="2" borderId="3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69" xfId="0" applyFont="1" applyFill="1" applyBorder="1" applyAlignment="1" applyProtection="1">
      <alignment horizontal="center" vertical="center" wrapText="1"/>
    </xf>
    <xf numFmtId="179" fontId="9" fillId="16" borderId="33" xfId="0" applyNumberFormat="1" applyFont="1" applyFill="1" applyBorder="1" applyAlignment="1" applyProtection="1">
      <alignment horizontal="center" vertical="center"/>
      <protection locked="0"/>
    </xf>
    <xf numFmtId="179" fontId="9" fillId="16" borderId="13" xfId="0" applyNumberFormat="1" applyFont="1" applyFill="1" applyBorder="1" applyAlignment="1" applyProtection="1">
      <alignment horizontal="center" vertical="center"/>
      <protection locked="0"/>
    </xf>
    <xf numFmtId="179" fontId="9" fillId="16" borderId="69"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xf>
    <xf numFmtId="0" fontId="9" fillId="5" borderId="62" xfId="0" applyFont="1" applyFill="1" applyBorder="1" applyAlignment="1" applyProtection="1">
      <alignment horizontal="left" vertical="center" wrapText="1"/>
      <protection locked="0"/>
    </xf>
    <xf numFmtId="0" fontId="9" fillId="5" borderId="0" xfId="0" applyFont="1" applyFill="1" applyBorder="1" applyAlignment="1" applyProtection="1">
      <alignment horizontal="left" vertical="center" wrapText="1"/>
      <protection locked="0"/>
    </xf>
    <xf numFmtId="0" fontId="9" fillId="5" borderId="72"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xf>
    <xf numFmtId="179" fontId="9" fillId="16" borderId="1" xfId="0" applyNumberFormat="1"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wrapText="1"/>
    </xf>
    <xf numFmtId="0" fontId="10" fillId="2" borderId="37" xfId="0" applyFont="1" applyFill="1" applyBorder="1" applyAlignment="1" applyProtection="1">
      <alignment horizontal="center" vertical="center" wrapText="1"/>
    </xf>
    <xf numFmtId="0" fontId="10" fillId="2" borderId="121" xfId="0" applyFont="1" applyFill="1" applyBorder="1" applyAlignment="1" applyProtection="1">
      <alignment horizontal="center" vertical="center" wrapText="1"/>
    </xf>
    <xf numFmtId="0" fontId="9" fillId="16" borderId="65" xfId="0" applyFont="1" applyFill="1" applyBorder="1" applyAlignment="1" applyProtection="1">
      <alignment horizontal="center" vertical="center"/>
      <protection locked="0"/>
    </xf>
    <xf numFmtId="0" fontId="9" fillId="16" borderId="14" xfId="0" applyFont="1" applyFill="1" applyBorder="1" applyAlignment="1" applyProtection="1">
      <alignment horizontal="center" vertical="center"/>
      <protection locked="0"/>
    </xf>
    <xf numFmtId="0" fontId="9" fillId="16" borderId="70" xfId="0" applyFont="1" applyFill="1" applyBorder="1" applyAlignment="1" applyProtection="1">
      <alignment horizontal="center" vertical="center"/>
      <protection locked="0"/>
    </xf>
    <xf numFmtId="0" fontId="9" fillId="16" borderId="82" xfId="0" applyFont="1" applyFill="1" applyBorder="1" applyAlignment="1" applyProtection="1">
      <alignment horizontal="center" vertical="center"/>
      <protection locked="0"/>
    </xf>
    <xf numFmtId="0" fontId="9" fillId="16" borderId="88" xfId="0" applyFont="1" applyFill="1" applyBorder="1" applyAlignment="1" applyProtection="1">
      <alignment horizontal="center" vertical="center"/>
      <protection locked="0"/>
    </xf>
    <xf numFmtId="0" fontId="9" fillId="16" borderId="71" xfId="0" applyFont="1" applyFill="1" applyBorder="1" applyAlignment="1" applyProtection="1">
      <alignment horizontal="center" vertical="center"/>
      <protection locked="0"/>
    </xf>
    <xf numFmtId="0" fontId="9" fillId="16" borderId="33" xfId="0" applyFont="1" applyFill="1" applyBorder="1" applyAlignment="1" applyProtection="1">
      <alignment horizontal="center" vertical="center"/>
      <protection locked="0"/>
    </xf>
    <xf numFmtId="0" fontId="9" fillId="16" borderId="13" xfId="0" applyFont="1" applyFill="1" applyBorder="1" applyAlignment="1" applyProtection="1">
      <alignment horizontal="center" vertical="center"/>
      <protection locked="0"/>
    </xf>
    <xf numFmtId="0" fontId="9" fillId="16" borderId="69" xfId="0" applyFont="1" applyFill="1" applyBorder="1" applyAlignment="1" applyProtection="1">
      <alignment horizontal="center" vertical="center"/>
      <protection locked="0"/>
    </xf>
    <xf numFmtId="0" fontId="0" fillId="18" borderId="128" xfId="0" applyFont="1" applyFill="1" applyBorder="1" applyAlignment="1" applyProtection="1">
      <alignment vertical="center" wrapText="1"/>
    </xf>
    <xf numFmtId="0" fontId="0" fillId="18" borderId="135" xfId="0" applyFont="1" applyFill="1" applyBorder="1" applyAlignment="1" applyProtection="1">
      <alignment vertical="center"/>
    </xf>
    <xf numFmtId="0" fontId="0" fillId="18" borderId="95" xfId="0" applyFont="1" applyFill="1" applyBorder="1" applyAlignment="1" applyProtection="1">
      <alignment vertical="center"/>
    </xf>
    <xf numFmtId="0" fontId="9" fillId="18" borderId="134" xfId="0" applyFont="1" applyFill="1" applyBorder="1" applyAlignment="1" applyProtection="1">
      <alignment horizontal="center" vertical="center"/>
    </xf>
    <xf numFmtId="0" fontId="9" fillId="18" borderId="52" xfId="0" applyFont="1" applyFill="1" applyBorder="1" applyAlignment="1" applyProtection="1">
      <alignment horizontal="center" vertical="center"/>
    </xf>
    <xf numFmtId="0" fontId="9" fillId="18" borderId="50" xfId="0" applyFont="1" applyFill="1" applyBorder="1" applyAlignment="1" applyProtection="1">
      <alignment horizontal="center" vertical="center"/>
    </xf>
    <xf numFmtId="181" fontId="0" fillId="10" borderId="27" xfId="0" applyNumberFormat="1" applyFont="1" applyFill="1" applyBorder="1" applyAlignment="1" applyProtection="1">
      <alignment horizontal="left" vertical="center" shrinkToFit="1"/>
      <protection hidden="1"/>
    </xf>
    <xf numFmtId="181" fontId="0" fillId="10" borderId="57" xfId="0" applyNumberFormat="1" applyFont="1" applyFill="1" applyBorder="1" applyAlignment="1" applyProtection="1">
      <alignment horizontal="left" vertical="center" shrinkToFit="1"/>
      <protection hidden="1"/>
    </xf>
    <xf numFmtId="181" fontId="0" fillId="10" borderId="26" xfId="0" applyNumberFormat="1" applyFont="1" applyFill="1" applyBorder="1" applyAlignment="1" applyProtection="1">
      <alignment horizontal="left" vertical="center" shrinkToFit="1"/>
      <protection hidden="1"/>
    </xf>
    <xf numFmtId="0" fontId="9" fillId="2" borderId="27" xfId="0" applyFont="1" applyFill="1" applyBorder="1" applyAlignment="1" applyProtection="1">
      <alignment horizontal="left" vertical="center"/>
    </xf>
    <xf numFmtId="0" fontId="9" fillId="2" borderId="57" xfId="0" applyFont="1" applyFill="1" applyBorder="1" applyAlignment="1" applyProtection="1">
      <alignment horizontal="left" vertical="center"/>
    </xf>
    <xf numFmtId="0" fontId="9" fillId="4" borderId="33"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69" xfId="0" applyFont="1" applyFill="1" applyBorder="1" applyAlignment="1" applyProtection="1">
      <alignment horizontal="center" vertical="center"/>
      <protection locked="0"/>
    </xf>
    <xf numFmtId="0" fontId="9" fillId="4" borderId="33"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shrinkToFit="1"/>
      <protection locked="0"/>
    </xf>
    <xf numFmtId="0" fontId="9" fillId="4" borderId="69" xfId="0" applyFont="1" applyFill="1" applyBorder="1" applyAlignment="1" applyProtection="1">
      <alignment horizontal="center" vertical="center" shrinkToFit="1"/>
      <protection locked="0"/>
    </xf>
    <xf numFmtId="0" fontId="9" fillId="16" borderId="105" xfId="0" applyFont="1" applyFill="1" applyBorder="1" applyAlignment="1" applyProtection="1">
      <alignment horizontal="center" vertical="center"/>
      <protection locked="0"/>
    </xf>
    <xf numFmtId="0" fontId="9" fillId="16" borderId="104" xfId="0" applyFont="1" applyFill="1" applyBorder="1" applyAlignment="1" applyProtection="1">
      <alignment horizontal="center" vertical="center"/>
      <protection locked="0"/>
    </xf>
    <xf numFmtId="0" fontId="9" fillId="18" borderId="119" xfId="0" applyFont="1" applyFill="1" applyBorder="1" applyAlignment="1" applyProtection="1">
      <alignment horizontal="left" vertical="center"/>
    </xf>
    <xf numFmtId="0" fontId="9" fillId="18" borderId="27" xfId="0" applyFont="1" applyFill="1" applyBorder="1" applyAlignment="1" applyProtection="1">
      <alignment horizontal="left" vertical="center"/>
    </xf>
    <xf numFmtId="0" fontId="9" fillId="18" borderId="48" xfId="0" applyFont="1" applyFill="1" applyBorder="1" applyAlignment="1" applyProtection="1">
      <alignment horizontal="left" vertical="center"/>
    </xf>
    <xf numFmtId="0" fontId="9" fillId="18" borderId="117" xfId="0" applyFont="1" applyFill="1" applyBorder="1" applyAlignment="1" applyProtection="1">
      <alignment horizontal="left" vertical="center"/>
    </xf>
    <xf numFmtId="0" fontId="9" fillId="16" borderId="62" xfId="0" applyFont="1" applyFill="1" applyBorder="1" applyAlignment="1" applyProtection="1">
      <alignment horizontal="center" vertical="center"/>
      <protection locked="0"/>
    </xf>
    <xf numFmtId="0" fontId="9" fillId="16" borderId="72" xfId="0" applyFont="1" applyFill="1" applyBorder="1" applyAlignment="1" applyProtection="1">
      <alignment horizontal="center" vertical="center"/>
      <protection locked="0"/>
    </xf>
    <xf numFmtId="0" fontId="9" fillId="18" borderId="119" xfId="0" applyFont="1" applyFill="1" applyBorder="1" applyAlignment="1" applyProtection="1">
      <alignment horizontal="center" vertical="center"/>
    </xf>
    <xf numFmtId="0" fontId="9" fillId="18" borderId="50" xfId="0" applyFont="1" applyFill="1" applyBorder="1" applyAlignment="1" applyProtection="1">
      <alignment horizontal="left" vertical="center"/>
    </xf>
    <xf numFmtId="0" fontId="9" fillId="2" borderId="48" xfId="0" applyFont="1" applyFill="1" applyBorder="1" applyAlignment="1" applyProtection="1">
      <alignment horizontal="center" vertical="center"/>
    </xf>
    <xf numFmtId="0" fontId="9" fillId="2" borderId="50" xfId="0" applyFont="1" applyFill="1" applyBorder="1" applyAlignment="1" applyProtection="1">
      <alignment horizontal="center" vertical="center"/>
    </xf>
    <xf numFmtId="0" fontId="9" fillId="2" borderId="29" xfId="0" applyFont="1" applyFill="1" applyBorder="1" applyAlignment="1" applyProtection="1">
      <alignment horizontal="left" vertical="center" wrapText="1"/>
    </xf>
    <xf numFmtId="0" fontId="9" fillId="2" borderId="42" xfId="0" applyFont="1" applyFill="1" applyBorder="1" applyAlignment="1" applyProtection="1">
      <alignment horizontal="left" vertical="center" wrapText="1"/>
    </xf>
    <xf numFmtId="0" fontId="9" fillId="2" borderId="61" xfId="0" applyFont="1" applyFill="1" applyBorder="1" applyAlignment="1" applyProtection="1">
      <alignment horizontal="left" vertical="center" wrapText="1"/>
    </xf>
    <xf numFmtId="0" fontId="9" fillId="2" borderId="28" xfId="0" applyFont="1" applyFill="1" applyBorder="1" applyAlignment="1" applyProtection="1">
      <alignment horizontal="left" vertical="center" wrapText="1"/>
    </xf>
    <xf numFmtId="0" fontId="9" fillId="2" borderId="39" xfId="0" applyFont="1" applyFill="1" applyBorder="1" applyAlignment="1" applyProtection="1">
      <alignment horizontal="left" vertical="center" wrapText="1"/>
    </xf>
    <xf numFmtId="0" fontId="9" fillId="2" borderId="77" xfId="0" applyFont="1" applyFill="1" applyBorder="1" applyAlignment="1" applyProtection="1">
      <alignment horizontal="left" vertical="center" wrapText="1"/>
    </xf>
    <xf numFmtId="0" fontId="9" fillId="5" borderId="33" xfId="0" applyFont="1" applyFill="1" applyBorder="1" applyAlignment="1" applyProtection="1">
      <alignment horizontal="left" vertical="center" wrapText="1" shrinkToFit="1"/>
      <protection locked="0"/>
    </xf>
    <xf numFmtId="0" fontId="9" fillId="5" borderId="13" xfId="0" applyFont="1" applyFill="1" applyBorder="1" applyAlignment="1" applyProtection="1">
      <alignment horizontal="left" vertical="center" wrapText="1" shrinkToFit="1"/>
      <protection locked="0"/>
    </xf>
    <xf numFmtId="0" fontId="9" fillId="5" borderId="69" xfId="0" applyFont="1" applyFill="1" applyBorder="1" applyAlignment="1" applyProtection="1">
      <alignment horizontal="left" vertical="center" wrapText="1" shrinkToFit="1"/>
      <protection locked="0"/>
    </xf>
    <xf numFmtId="0" fontId="9" fillId="5" borderId="33" xfId="2" applyFont="1" applyFill="1" applyBorder="1" applyAlignment="1" applyProtection="1">
      <alignment horizontal="left" vertical="center" wrapText="1"/>
      <protection locked="0"/>
    </xf>
    <xf numFmtId="0" fontId="9" fillId="5" borderId="13" xfId="2" applyFont="1" applyFill="1" applyBorder="1" applyAlignment="1" applyProtection="1">
      <alignment horizontal="left" vertical="center" wrapText="1"/>
      <protection locked="0"/>
    </xf>
    <xf numFmtId="0" fontId="9" fillId="5" borderId="69" xfId="2" applyFont="1" applyFill="1" applyBorder="1" applyAlignment="1" applyProtection="1">
      <alignment horizontal="left" vertical="center" wrapText="1"/>
      <protection locked="0"/>
    </xf>
    <xf numFmtId="0" fontId="9" fillId="2" borderId="52" xfId="0" applyFont="1" applyFill="1" applyBorder="1" applyAlignment="1" applyProtection="1">
      <alignment horizontal="center" vertical="center"/>
    </xf>
    <xf numFmtId="0" fontId="9" fillId="2" borderId="49"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10" borderId="29" xfId="0" applyFont="1" applyFill="1" applyBorder="1" applyAlignment="1" applyProtection="1">
      <alignment horizontal="left" vertical="center"/>
    </xf>
    <xf numFmtId="0" fontId="9" fillId="10" borderId="42" xfId="0" applyFont="1" applyFill="1" applyBorder="1" applyAlignment="1" applyProtection="1">
      <alignment horizontal="left" vertical="center"/>
    </xf>
    <xf numFmtId="0" fontId="9" fillId="10" borderId="61" xfId="0" applyFont="1" applyFill="1" applyBorder="1" applyAlignment="1" applyProtection="1">
      <alignment horizontal="left" vertical="center"/>
    </xf>
    <xf numFmtId="0" fontId="9" fillId="10" borderId="78" xfId="0" applyFont="1" applyFill="1" applyBorder="1" applyAlignment="1" applyProtection="1">
      <alignment vertical="center"/>
    </xf>
    <xf numFmtId="0" fontId="9" fillId="10" borderId="74" xfId="0" applyFont="1" applyFill="1" applyBorder="1" applyAlignment="1" applyProtection="1">
      <alignment vertical="center"/>
    </xf>
    <xf numFmtId="0" fontId="9" fillId="10" borderId="83" xfId="0" applyFont="1" applyFill="1" applyBorder="1" applyAlignment="1" applyProtection="1">
      <alignment vertical="center"/>
    </xf>
    <xf numFmtId="0" fontId="9" fillId="14" borderId="33" xfId="0" applyNumberFormat="1" applyFont="1" applyFill="1" applyBorder="1" applyAlignment="1" applyProtection="1">
      <alignment horizontal="left" vertical="center" wrapText="1" shrinkToFit="1"/>
      <protection locked="0"/>
    </xf>
    <xf numFmtId="0" fontId="9" fillId="14" borderId="13" xfId="0" applyNumberFormat="1" applyFont="1" applyFill="1" applyBorder="1" applyAlignment="1" applyProtection="1">
      <alignment horizontal="left" vertical="center" wrapText="1" shrinkToFit="1"/>
      <protection locked="0"/>
    </xf>
    <xf numFmtId="0" fontId="9" fillId="14" borderId="69" xfId="0" applyNumberFormat="1" applyFont="1" applyFill="1" applyBorder="1" applyAlignment="1" applyProtection="1">
      <alignment horizontal="left" vertical="center" wrapText="1" shrinkToFit="1"/>
      <protection locked="0"/>
    </xf>
    <xf numFmtId="0" fontId="9" fillId="14" borderId="33" xfId="0" applyNumberFormat="1" applyFont="1" applyFill="1" applyBorder="1" applyAlignment="1" applyProtection="1">
      <alignment horizontal="left" vertical="center" wrapText="1"/>
      <protection locked="0"/>
    </xf>
    <xf numFmtId="0" fontId="9" fillId="14" borderId="13" xfId="0" applyNumberFormat="1" applyFont="1" applyFill="1" applyBorder="1" applyAlignment="1" applyProtection="1">
      <alignment horizontal="left" vertical="center" wrapText="1"/>
      <protection locked="0"/>
    </xf>
    <xf numFmtId="0" fontId="9" fillId="14" borderId="69" xfId="0" applyNumberFormat="1" applyFont="1" applyFill="1" applyBorder="1" applyAlignment="1" applyProtection="1">
      <alignment horizontal="left" vertical="center" wrapText="1"/>
      <protection locked="0"/>
    </xf>
    <xf numFmtId="0" fontId="9" fillId="14" borderId="33" xfId="0" applyNumberFormat="1" applyFont="1" applyFill="1" applyBorder="1" applyAlignment="1" applyProtection="1">
      <alignment vertical="center" wrapText="1"/>
      <protection locked="0"/>
    </xf>
    <xf numFmtId="0" fontId="9" fillId="14" borderId="13" xfId="0" applyNumberFormat="1" applyFont="1" applyFill="1" applyBorder="1" applyAlignment="1" applyProtection="1">
      <alignment vertical="center" wrapText="1"/>
      <protection locked="0"/>
    </xf>
    <xf numFmtId="0" fontId="9" fillId="14" borderId="69" xfId="0" applyNumberFormat="1" applyFont="1" applyFill="1" applyBorder="1" applyAlignment="1" applyProtection="1">
      <alignment vertical="center" wrapText="1"/>
      <protection locked="0"/>
    </xf>
    <xf numFmtId="0" fontId="9" fillId="2" borderId="0" xfId="0" applyFont="1" applyFill="1" applyBorder="1" applyAlignment="1" applyProtection="1">
      <alignment horizontal="center" vertical="center" wrapText="1"/>
      <protection locked="0"/>
    </xf>
    <xf numFmtId="0" fontId="9" fillId="5" borderId="82" xfId="0" applyFont="1" applyFill="1" applyBorder="1" applyAlignment="1" applyProtection="1">
      <alignment horizontal="left" vertical="center" wrapText="1" shrinkToFit="1"/>
      <protection locked="0"/>
    </xf>
    <xf numFmtId="0" fontId="9" fillId="5" borderId="88" xfId="0" applyFont="1" applyFill="1" applyBorder="1" applyAlignment="1" applyProtection="1">
      <alignment horizontal="left" vertical="center" wrapText="1" shrinkToFit="1"/>
      <protection locked="0"/>
    </xf>
    <xf numFmtId="0" fontId="9" fillId="5" borderId="71" xfId="0" applyFont="1" applyFill="1" applyBorder="1" applyAlignment="1" applyProtection="1">
      <alignment horizontal="left" vertical="center" wrapText="1" shrinkToFit="1"/>
      <protection locked="0"/>
    </xf>
    <xf numFmtId="0" fontId="9" fillId="2" borderId="134" xfId="0" applyFont="1" applyFill="1" applyBorder="1" applyAlignment="1" applyProtection="1">
      <alignment horizontal="center" vertical="center" wrapText="1"/>
    </xf>
    <xf numFmtId="0" fontId="0" fillId="0" borderId="52" xfId="0" applyFont="1" applyBorder="1" applyAlignment="1">
      <alignment horizontal="center" vertical="center" wrapText="1"/>
    </xf>
    <xf numFmtId="0" fontId="0" fillId="0" borderId="50" xfId="0" applyFont="1" applyBorder="1" applyAlignment="1">
      <alignment horizontal="center" vertical="center" wrapText="1"/>
    </xf>
    <xf numFmtId="0" fontId="21" fillId="2" borderId="6"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2" borderId="1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9" fillId="2" borderId="8"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5" borderId="33"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9" fillId="5" borderId="69" xfId="0" applyFont="1" applyFill="1" applyBorder="1" applyAlignment="1" applyProtection="1">
      <alignment horizontal="left" vertical="center"/>
      <protection locked="0"/>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0" fillId="2" borderId="36"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76" xfId="0" applyFont="1" applyFill="1" applyBorder="1" applyAlignment="1" applyProtection="1">
      <alignment horizontal="left" vertical="center" wrapText="1"/>
    </xf>
    <xf numFmtId="0" fontId="10" fillId="2" borderId="27" xfId="0" applyFont="1" applyFill="1" applyBorder="1" applyAlignment="1" applyProtection="1">
      <alignment horizontal="left" vertical="center" wrapText="1"/>
    </xf>
    <xf numFmtId="0" fontId="10" fillId="2" borderId="57" xfId="0" applyFont="1" applyFill="1" applyBorder="1" applyAlignment="1" applyProtection="1">
      <alignment horizontal="left" vertical="center" wrapText="1"/>
    </xf>
    <xf numFmtId="0" fontId="10" fillId="2" borderId="67" xfId="0" applyFont="1" applyFill="1" applyBorder="1" applyAlignment="1" applyProtection="1">
      <alignment horizontal="left" vertical="center" wrapText="1"/>
    </xf>
    <xf numFmtId="0" fontId="9" fillId="2" borderId="29"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xf>
    <xf numFmtId="0" fontId="16" fillId="10" borderId="17" xfId="0" applyFont="1" applyFill="1" applyBorder="1" applyAlignment="1" applyProtection="1">
      <alignment horizontal="left" vertical="center" wrapText="1"/>
    </xf>
    <xf numFmtId="0" fontId="16" fillId="10" borderId="0" xfId="0" applyFont="1" applyFill="1" applyBorder="1" applyAlignment="1" applyProtection="1">
      <alignment horizontal="left" vertical="center" wrapText="1"/>
    </xf>
    <xf numFmtId="0" fontId="16" fillId="10" borderId="22"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9" xfId="0" applyFont="1" applyFill="1" applyBorder="1" applyAlignment="1" applyProtection="1">
      <alignment horizontal="left" vertical="center" wrapText="1"/>
    </xf>
    <xf numFmtId="0" fontId="10" fillId="2" borderId="77" xfId="0" applyFont="1" applyFill="1" applyBorder="1" applyAlignment="1" applyProtection="1">
      <alignment horizontal="left" vertical="center" wrapText="1"/>
    </xf>
    <xf numFmtId="0" fontId="9" fillId="14" borderId="1" xfId="0" applyFont="1" applyFill="1" applyBorder="1" applyAlignment="1" applyProtection="1">
      <alignment horizontal="left" vertical="center" wrapText="1" shrinkToFit="1"/>
      <protection locked="0"/>
    </xf>
    <xf numFmtId="0" fontId="9" fillId="5" borderId="1" xfId="2" applyFont="1" applyFill="1" applyBorder="1" applyAlignment="1" applyProtection="1">
      <alignment horizontal="left" vertical="center" wrapText="1"/>
      <protection locked="0"/>
    </xf>
    <xf numFmtId="0" fontId="9" fillId="2" borderId="17" xfId="0" applyFont="1" applyFill="1" applyBorder="1" applyAlignment="1" applyProtection="1">
      <alignment horizontal="center" vertical="center"/>
    </xf>
    <xf numFmtId="0" fontId="20" fillId="10" borderId="29" xfId="0" applyFont="1" applyFill="1" applyBorder="1" applyAlignment="1" applyProtection="1">
      <alignment horizontal="left" vertical="center" wrapText="1"/>
    </xf>
    <xf numFmtId="0" fontId="20" fillId="10" borderId="42" xfId="0" applyFont="1" applyFill="1" applyBorder="1" applyAlignment="1" applyProtection="1">
      <alignment horizontal="left" vertical="center" wrapText="1"/>
    </xf>
    <xf numFmtId="0" fontId="20" fillId="10" borderId="0" xfId="0" applyFont="1" applyFill="1" applyBorder="1" applyAlignment="1" applyProtection="1">
      <alignment horizontal="left" vertical="center" wrapText="1"/>
    </xf>
    <xf numFmtId="0" fontId="20" fillId="10" borderId="22"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9" fillId="5" borderId="70" xfId="0" applyFont="1" applyFill="1" applyBorder="1" applyAlignment="1" applyProtection="1">
      <alignment horizontal="left" vertical="center"/>
      <protection locked="0"/>
    </xf>
    <xf numFmtId="0" fontId="9" fillId="0" borderId="147" xfId="0" applyFont="1" applyBorder="1" applyAlignment="1">
      <alignment horizontal="left" vertical="center"/>
    </xf>
    <xf numFmtId="0" fontId="9" fillId="0" borderId="148" xfId="0" applyFont="1" applyBorder="1" applyAlignment="1">
      <alignment horizontal="left" vertical="center"/>
    </xf>
    <xf numFmtId="0" fontId="9" fillId="0" borderId="196" xfId="0" applyFont="1" applyBorder="1" applyAlignment="1">
      <alignment horizontal="left" vertical="center"/>
    </xf>
    <xf numFmtId="0" fontId="9" fillId="0" borderId="126" xfId="0" applyFont="1" applyBorder="1" applyAlignment="1">
      <alignment horizontal="left" vertical="center"/>
    </xf>
    <xf numFmtId="0" fontId="9" fillId="15" borderId="65" xfId="0" applyFont="1" applyFill="1" applyBorder="1" applyAlignment="1" applyProtection="1">
      <alignment horizontal="left" vertical="top" wrapText="1"/>
      <protection locked="0"/>
    </xf>
    <xf numFmtId="0" fontId="9" fillId="15" borderId="13" xfId="0" applyFont="1" applyFill="1" applyBorder="1" applyAlignment="1" applyProtection="1">
      <alignment horizontal="left" vertical="top" wrapText="1"/>
      <protection locked="0"/>
    </xf>
    <xf numFmtId="0" fontId="9" fillId="15" borderId="69" xfId="0" applyFont="1" applyFill="1" applyBorder="1" applyAlignment="1" applyProtection="1">
      <alignment horizontal="left" vertical="top" wrapText="1"/>
      <protection locked="0"/>
    </xf>
    <xf numFmtId="0" fontId="11" fillId="0" borderId="0" xfId="0" applyFont="1" applyAlignment="1" applyProtection="1">
      <alignment horizontal="center" vertical="center"/>
    </xf>
    <xf numFmtId="181" fontId="0" fillId="0" borderId="27" xfId="0" applyNumberFormat="1" applyFont="1" applyFill="1" applyBorder="1" applyAlignment="1" applyProtection="1">
      <alignment horizontal="left" vertical="center" shrinkToFit="1"/>
      <protection hidden="1"/>
    </xf>
    <xf numFmtId="181" fontId="0" fillId="0" borderId="57" xfId="0" applyNumberFormat="1" applyFont="1" applyFill="1" applyBorder="1" applyAlignment="1" applyProtection="1">
      <alignment horizontal="left" vertical="center" shrinkToFit="1"/>
      <protection hidden="1"/>
    </xf>
    <xf numFmtId="181" fontId="0" fillId="0" borderId="26" xfId="0" applyNumberFormat="1" applyFont="1" applyFill="1" applyBorder="1" applyAlignment="1" applyProtection="1">
      <alignment horizontal="left" vertical="center" shrinkToFit="1"/>
      <protection hidden="1"/>
    </xf>
    <xf numFmtId="0" fontId="21" fillId="0" borderId="117" xfId="0" applyFont="1" applyFill="1" applyBorder="1" applyAlignment="1" applyProtection="1">
      <alignment horizontal="left" vertical="center" wrapText="1"/>
    </xf>
    <xf numFmtId="0" fontId="21" fillId="0" borderId="118" xfId="0" applyFont="1" applyFill="1" applyBorder="1" applyAlignment="1" applyProtection="1">
      <alignment horizontal="left" vertical="center" wrapText="1"/>
    </xf>
    <xf numFmtId="0" fontId="21" fillId="0" borderId="49" xfId="0" applyFont="1" applyFill="1" applyBorder="1" applyAlignment="1" applyProtection="1">
      <alignment horizontal="left" vertical="center" wrapText="1"/>
    </xf>
    <xf numFmtId="0" fontId="0" fillId="0" borderId="0"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0" fillId="0" borderId="39" xfId="0" applyFill="1" applyBorder="1" applyAlignment="1" applyProtection="1">
      <alignment horizontal="left" vertical="top" wrapText="1"/>
    </xf>
    <xf numFmtId="0" fontId="0" fillId="0" borderId="43" xfId="0" applyFill="1" applyBorder="1" applyAlignment="1" applyProtection="1">
      <alignment horizontal="left" vertical="top" wrapText="1"/>
    </xf>
    <xf numFmtId="0" fontId="11" fillId="21" borderId="0" xfId="0" applyFont="1" applyFill="1" applyAlignment="1">
      <alignment horizontal="center" vertical="center" wrapText="1"/>
    </xf>
    <xf numFmtId="0" fontId="9" fillId="0" borderId="139" xfId="0" applyFont="1" applyBorder="1" applyAlignment="1">
      <alignment horizontal="left" vertical="center" wrapText="1"/>
    </xf>
    <xf numFmtId="0" fontId="9" fillId="25" borderId="1" xfId="0" applyFont="1" applyFill="1" applyBorder="1" applyAlignment="1" applyProtection="1">
      <alignment horizontal="center" vertical="center" wrapText="1"/>
      <protection locked="0"/>
    </xf>
    <xf numFmtId="0" fontId="9" fillId="22" borderId="3" xfId="0" applyFont="1" applyFill="1" applyBorder="1" applyAlignment="1" applyProtection="1">
      <alignment horizontal="center" vertical="center" wrapText="1"/>
    </xf>
    <xf numFmtId="0" fontId="9" fillId="21" borderId="1" xfId="0" applyFont="1" applyFill="1" applyBorder="1" applyAlignment="1" applyProtection="1">
      <alignment horizontal="center" vertical="center" wrapText="1"/>
    </xf>
    <xf numFmtId="0" fontId="9" fillId="21" borderId="0" xfId="0" applyFont="1" applyFill="1" applyAlignment="1">
      <alignment horizontal="left" vertical="center" wrapText="1"/>
    </xf>
    <xf numFmtId="0" fontId="9" fillId="18" borderId="33" xfId="0" applyFont="1" applyFill="1" applyBorder="1" applyAlignment="1">
      <alignment horizontal="left" vertical="center" wrapText="1"/>
    </xf>
    <xf numFmtId="0" fontId="9" fillId="18" borderId="13" xfId="0" applyFont="1" applyFill="1" applyBorder="1" applyAlignment="1">
      <alignment horizontal="left" vertical="center" wrapText="1"/>
    </xf>
    <xf numFmtId="0" fontId="9" fillId="18" borderId="69" xfId="0" applyFont="1" applyFill="1" applyBorder="1" applyAlignment="1">
      <alignment horizontal="left" vertical="center" wrapText="1"/>
    </xf>
    <xf numFmtId="0" fontId="54" fillId="15" borderId="33" xfId="0" applyFont="1" applyFill="1" applyBorder="1" applyAlignment="1" applyProtection="1">
      <alignment horizontal="left" vertical="top"/>
      <protection locked="0"/>
    </xf>
    <xf numFmtId="0" fontId="54" fillId="15" borderId="13" xfId="0" applyFont="1" applyFill="1" applyBorder="1" applyAlignment="1" applyProtection="1">
      <alignment horizontal="left" vertical="top"/>
      <protection locked="0"/>
    </xf>
    <xf numFmtId="0" fontId="54" fillId="15" borderId="69" xfId="0" applyFont="1" applyFill="1" applyBorder="1" applyAlignment="1" applyProtection="1">
      <alignment horizontal="left" vertical="top"/>
      <protection locked="0"/>
    </xf>
    <xf numFmtId="0" fontId="9" fillId="18" borderId="1" xfId="0" applyFont="1" applyFill="1" applyBorder="1" applyAlignment="1">
      <alignment vertical="center"/>
    </xf>
    <xf numFmtId="0" fontId="54" fillId="15" borderId="33" xfId="0" applyFont="1" applyFill="1" applyBorder="1" applyAlignment="1" applyProtection="1">
      <alignment horizontal="left" vertical="top" wrapText="1"/>
      <protection locked="0"/>
    </xf>
    <xf numFmtId="0" fontId="54" fillId="15" borderId="13" xfId="0" applyFont="1" applyFill="1" applyBorder="1" applyAlignment="1" applyProtection="1">
      <alignment horizontal="left" vertical="top" wrapText="1"/>
      <protection locked="0"/>
    </xf>
    <xf numFmtId="0" fontId="54" fillId="15" borderId="69" xfId="0" applyFont="1" applyFill="1" applyBorder="1" applyAlignment="1" applyProtection="1">
      <alignment horizontal="left" vertical="top" wrapText="1"/>
      <protection locked="0"/>
    </xf>
    <xf numFmtId="181" fontId="0" fillId="10" borderId="130" xfId="0" applyNumberFormat="1" applyFill="1" applyBorder="1" applyAlignment="1">
      <alignment horizontal="left" vertical="center" shrinkToFit="1"/>
    </xf>
    <xf numFmtId="181" fontId="0" fillId="10" borderId="131" xfId="0" applyNumberFormat="1" applyFill="1" applyBorder="1" applyAlignment="1">
      <alignment horizontal="left" vertical="center" shrinkToFit="1"/>
    </xf>
    <xf numFmtId="181" fontId="0" fillId="10" borderId="124" xfId="0" applyNumberFormat="1" applyFill="1" applyBorder="1" applyAlignment="1">
      <alignment horizontal="left" vertical="center" shrinkToFit="1"/>
    </xf>
    <xf numFmtId="0" fontId="9" fillId="2" borderId="134" xfId="0" applyFont="1" applyFill="1" applyBorder="1" applyAlignment="1">
      <alignment horizontal="center" vertical="center"/>
    </xf>
    <xf numFmtId="0" fontId="9" fillId="2" borderId="50" xfId="0" applyFont="1" applyFill="1" applyBorder="1" applyAlignment="1">
      <alignment horizontal="center" vertical="center"/>
    </xf>
    <xf numFmtId="0" fontId="9" fillId="7" borderId="33" xfId="0" applyFont="1" applyFill="1" applyBorder="1" applyAlignment="1" applyProtection="1">
      <alignment horizontal="center" vertical="center"/>
      <protection locked="0"/>
    </xf>
    <xf numFmtId="0" fontId="9" fillId="7" borderId="13" xfId="0" applyFont="1" applyFill="1" applyBorder="1" applyAlignment="1" applyProtection="1">
      <alignment horizontal="center" vertical="center"/>
      <protection locked="0"/>
    </xf>
    <xf numFmtId="0" fontId="9" fillId="7" borderId="69" xfId="0" applyFont="1" applyFill="1" applyBorder="1" applyAlignment="1" applyProtection="1">
      <alignment horizontal="center" vertical="center"/>
      <protection locked="0"/>
    </xf>
    <xf numFmtId="0" fontId="9" fillId="19" borderId="198" xfId="0" applyFont="1" applyFill="1" applyBorder="1" applyAlignment="1">
      <alignment horizontal="center" vertical="center" shrinkToFit="1"/>
    </xf>
    <xf numFmtId="0" fontId="9" fillId="19" borderId="136" xfId="0" applyFont="1" applyFill="1" applyBorder="1" applyAlignment="1">
      <alignment horizontal="center" vertical="center" shrinkToFit="1"/>
    </xf>
    <xf numFmtId="0" fontId="9" fillId="19" borderId="62" xfId="0" applyFont="1" applyFill="1" applyBorder="1" applyAlignment="1">
      <alignment horizontal="center" vertical="center" shrinkToFit="1"/>
    </xf>
    <xf numFmtId="0" fontId="9" fillId="19" borderId="0" xfId="0" applyFont="1" applyFill="1" applyAlignment="1">
      <alignment horizontal="center" vertical="center" shrinkToFit="1"/>
    </xf>
    <xf numFmtId="0" fontId="9" fillId="18" borderId="134" xfId="0" applyFont="1" applyFill="1" applyBorder="1" applyAlignment="1">
      <alignment horizontal="center" vertical="center"/>
    </xf>
    <xf numFmtId="0" fontId="9" fillId="18" borderId="52"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128" xfId="0" applyFont="1" applyFill="1" applyBorder="1" applyAlignment="1">
      <alignment horizontal="left" vertical="center" wrapText="1"/>
    </xf>
    <xf numFmtId="0" fontId="9" fillId="18" borderId="136" xfId="0" applyFont="1" applyFill="1" applyBorder="1" applyAlignment="1">
      <alignment horizontal="left" vertical="center" wrapText="1"/>
    </xf>
    <xf numFmtId="0" fontId="9" fillId="18" borderId="197" xfId="0" applyFont="1" applyFill="1" applyBorder="1" applyAlignment="1">
      <alignment horizontal="left" vertical="center" wrapText="1"/>
    </xf>
    <xf numFmtId="0" fontId="9" fillId="15" borderId="128" xfId="0" applyFont="1" applyFill="1" applyBorder="1" applyAlignment="1" applyProtection="1">
      <alignment horizontal="left" vertical="top"/>
      <protection locked="0"/>
    </xf>
    <xf numFmtId="0" fontId="9" fillId="15" borderId="136" xfId="0" applyFont="1" applyFill="1" applyBorder="1" applyAlignment="1" applyProtection="1">
      <alignment horizontal="left" vertical="top"/>
      <protection locked="0"/>
    </xf>
    <xf numFmtId="0" fontId="9" fillId="15" borderId="123" xfId="0" applyFont="1" applyFill="1" applyBorder="1" applyAlignment="1" applyProtection="1">
      <alignment horizontal="left" vertical="top"/>
      <protection locked="0"/>
    </xf>
    <xf numFmtId="0" fontId="9" fillId="15" borderId="135" xfId="0" applyFont="1" applyFill="1" applyBorder="1" applyAlignment="1" applyProtection="1">
      <alignment horizontal="left" vertical="top"/>
      <protection locked="0"/>
    </xf>
    <xf numFmtId="0" fontId="9" fillId="15" borderId="0" xfId="0" applyFont="1" applyFill="1" applyAlignment="1" applyProtection="1">
      <alignment horizontal="left" vertical="top"/>
      <protection locked="0"/>
    </xf>
    <xf numFmtId="0" fontId="9" fillId="15" borderId="22" xfId="0" applyFont="1" applyFill="1" applyBorder="1" applyAlignment="1" applyProtection="1">
      <alignment horizontal="left" vertical="top"/>
      <protection locked="0"/>
    </xf>
    <xf numFmtId="0" fontId="9" fillId="15" borderId="95" xfId="0" applyFont="1" applyFill="1" applyBorder="1" applyAlignment="1" applyProtection="1">
      <alignment horizontal="left" vertical="top"/>
      <protection locked="0"/>
    </xf>
    <xf numFmtId="0" fontId="9" fillId="15" borderId="139" xfId="0" applyFont="1" applyFill="1" applyBorder="1" applyAlignment="1" applyProtection="1">
      <alignment horizontal="left" vertical="top"/>
      <protection locked="0"/>
    </xf>
    <xf numFmtId="0" fontId="9" fillId="15" borderId="141" xfId="0" applyFont="1" applyFill="1" applyBorder="1" applyAlignment="1" applyProtection="1">
      <alignment horizontal="left" vertical="top"/>
      <protection locked="0"/>
    </xf>
    <xf numFmtId="0" fontId="9" fillId="2" borderId="95" xfId="0" applyFont="1" applyFill="1" applyBorder="1" applyAlignment="1">
      <alignment horizontal="center" vertical="center"/>
    </xf>
    <xf numFmtId="0" fontId="26" fillId="15" borderId="33" xfId="9" applyFill="1" applyBorder="1" applyAlignment="1" applyProtection="1">
      <alignment horizontal="left" vertical="top" shrinkToFit="1"/>
      <protection locked="0"/>
    </xf>
    <xf numFmtId="0" fontId="26" fillId="15" borderId="13" xfId="9" applyFill="1" applyBorder="1" applyAlignment="1" applyProtection="1">
      <alignment horizontal="left" vertical="top" shrinkToFit="1"/>
      <protection locked="0"/>
    </xf>
    <xf numFmtId="0" fontId="26" fillId="15" borderId="69" xfId="9" applyFill="1" applyBorder="1" applyAlignment="1" applyProtection="1">
      <alignment horizontal="left" vertical="top" shrinkToFit="1"/>
      <protection locked="0"/>
    </xf>
    <xf numFmtId="0" fontId="9" fillId="2" borderId="129" xfId="0" applyFont="1" applyFill="1" applyBorder="1" applyAlignment="1">
      <alignment horizontal="center" vertical="center"/>
    </xf>
    <xf numFmtId="0" fontId="9" fillId="2" borderId="130" xfId="0" applyFont="1" applyFill="1" applyBorder="1" applyAlignment="1">
      <alignment horizontal="center" vertical="center"/>
    </xf>
    <xf numFmtId="0" fontId="0" fillId="10" borderId="88" xfId="0" applyFill="1" applyBorder="1" applyAlignment="1">
      <alignment horizontal="left" vertical="center"/>
    </xf>
    <xf numFmtId="0" fontId="0" fillId="10" borderId="112" xfId="0" applyFill="1" applyBorder="1" applyAlignment="1">
      <alignment horizontal="left" vertical="center"/>
    </xf>
    <xf numFmtId="0" fontId="47" fillId="15" borderId="33" xfId="9" applyFont="1" applyFill="1" applyBorder="1" applyAlignment="1" applyProtection="1">
      <alignment horizontal="left" vertical="top" shrinkToFit="1"/>
      <protection locked="0"/>
    </xf>
    <xf numFmtId="0" fontId="47" fillId="15" borderId="13" xfId="9" applyFont="1" applyFill="1" applyBorder="1" applyAlignment="1" applyProtection="1">
      <alignment horizontal="left" vertical="top" shrinkToFit="1"/>
      <protection locked="0"/>
    </xf>
    <xf numFmtId="0" fontId="47" fillId="15" borderId="69" xfId="9" applyFont="1" applyFill="1" applyBorder="1" applyAlignment="1" applyProtection="1">
      <alignment horizontal="left" vertical="top" shrinkToFit="1"/>
      <protection locked="0"/>
    </xf>
    <xf numFmtId="0" fontId="9" fillId="18" borderId="202" xfId="0" applyFont="1" applyFill="1" applyBorder="1" applyAlignment="1">
      <alignment horizontal="left" vertical="center" wrapText="1"/>
    </xf>
    <xf numFmtId="0" fontId="9" fillId="18" borderId="146" xfId="0" applyFont="1" applyFill="1" applyBorder="1" applyAlignment="1">
      <alignment horizontal="left" vertical="center" wrapText="1"/>
    </xf>
    <xf numFmtId="0" fontId="35" fillId="11" borderId="0" xfId="0" applyFont="1" applyFill="1" applyAlignment="1" applyProtection="1">
      <alignment horizontal="center" vertical="center"/>
    </xf>
    <xf numFmtId="181" fontId="3" fillId="11" borderId="130" xfId="0" applyNumberFormat="1" applyFont="1" applyFill="1" applyBorder="1" applyAlignment="1" applyProtection="1">
      <alignment horizontal="left" vertical="center" shrinkToFit="1"/>
      <protection hidden="1"/>
    </xf>
    <xf numFmtId="181" fontId="3" fillId="11" borderId="131" xfId="0" applyNumberFormat="1" applyFont="1" applyFill="1" applyBorder="1" applyAlignment="1" applyProtection="1">
      <alignment horizontal="left" vertical="center" shrinkToFit="1"/>
      <protection hidden="1"/>
    </xf>
    <xf numFmtId="0" fontId="0" fillId="11" borderId="0" xfId="0" applyFill="1" applyAlignment="1">
      <alignment horizontal="left" vertical="center" wrapText="1"/>
    </xf>
    <xf numFmtId="0" fontId="16" fillId="19" borderId="0" xfId="0" applyFont="1" applyFill="1" applyAlignment="1">
      <alignment horizontal="left" vertical="center" wrapText="1"/>
    </xf>
    <xf numFmtId="0" fontId="16" fillId="15" borderId="33" xfId="0" applyFont="1" applyFill="1" applyBorder="1" applyAlignment="1" applyProtection="1">
      <alignment horizontal="left" vertical="center"/>
      <protection locked="0"/>
    </xf>
    <xf numFmtId="0" fontId="16" fillId="15" borderId="13" xfId="0" applyFont="1" applyFill="1" applyBorder="1" applyAlignment="1" applyProtection="1">
      <alignment horizontal="left" vertical="center"/>
      <protection locked="0"/>
    </xf>
    <xf numFmtId="0" fontId="16" fillId="18" borderId="205" xfId="0" applyFont="1" applyFill="1" applyBorder="1" applyAlignment="1">
      <alignment horizontal="center" vertical="center"/>
    </xf>
    <xf numFmtId="0" fontId="16" fillId="18" borderId="206" xfId="0" applyFont="1" applyFill="1" applyBorder="1" applyAlignment="1">
      <alignment horizontal="center" vertical="center"/>
    </xf>
    <xf numFmtId="0" fontId="16" fillId="18" borderId="33" xfId="0" applyFont="1" applyFill="1" applyBorder="1" applyAlignment="1">
      <alignment horizontal="left" vertical="center"/>
    </xf>
    <xf numFmtId="0" fontId="16" fillId="18" borderId="69" xfId="0" applyFont="1" applyFill="1" applyBorder="1" applyAlignment="1">
      <alignment horizontal="left" vertical="center"/>
    </xf>
    <xf numFmtId="0" fontId="11" fillId="10" borderId="0" xfId="3" applyFont="1" applyFill="1" applyAlignment="1" applyProtection="1">
      <alignment horizontal="center" vertical="center" wrapText="1"/>
    </xf>
    <xf numFmtId="181" fontId="4" fillId="10" borderId="57" xfId="0" applyNumberFormat="1" applyFont="1" applyFill="1" applyBorder="1" applyAlignment="1" applyProtection="1">
      <alignment horizontal="left" vertical="center" shrinkToFit="1"/>
      <protection hidden="1"/>
    </xf>
    <xf numFmtId="0" fontId="18" fillId="2" borderId="17" xfId="0" applyFont="1" applyFill="1" applyBorder="1" applyAlignment="1" applyProtection="1">
      <alignment horizontal="left" vertical="center" wrapText="1"/>
    </xf>
    <xf numFmtId="0" fontId="0" fillId="0" borderId="72" xfId="0" applyBorder="1" applyAlignment="1">
      <alignment horizontal="left" vertical="center" wrapText="1"/>
    </xf>
    <xf numFmtId="49" fontId="9" fillId="5" borderId="33" xfId="0" applyNumberFormat="1" applyFont="1" applyFill="1" applyBorder="1" applyAlignment="1" applyProtection="1">
      <alignment horizontal="left" vertical="center"/>
      <protection locked="0"/>
    </xf>
    <xf numFmtId="49" fontId="9" fillId="5" borderId="13" xfId="0" applyNumberFormat="1" applyFont="1" applyFill="1" applyBorder="1" applyAlignment="1" applyProtection="1">
      <alignment horizontal="left" vertical="center"/>
      <protection locked="0"/>
    </xf>
    <xf numFmtId="49" fontId="9" fillId="5" borderId="69" xfId="0" applyNumberFormat="1" applyFont="1" applyFill="1" applyBorder="1" applyAlignment="1" applyProtection="1">
      <alignment horizontal="left" vertical="center"/>
      <protection locked="0"/>
    </xf>
    <xf numFmtId="0" fontId="0" fillId="2" borderId="17" xfId="0" applyFont="1" applyFill="1" applyBorder="1" applyAlignment="1" applyProtection="1">
      <alignment horizontal="center" vertical="center" wrapText="1"/>
    </xf>
    <xf numFmtId="0" fontId="0" fillId="0" borderId="72" xfId="0" applyBorder="1" applyAlignment="1">
      <alignment horizontal="center" vertical="center" wrapText="1"/>
    </xf>
    <xf numFmtId="0" fontId="0" fillId="2" borderId="95" xfId="0" applyFont="1" applyFill="1" applyBorder="1" applyAlignment="1" applyProtection="1">
      <alignment horizontal="center" vertical="center" wrapText="1"/>
    </xf>
    <xf numFmtId="0" fontId="0" fillId="0" borderId="108" xfId="0" applyBorder="1" applyAlignment="1">
      <alignment horizontal="center" vertical="center" wrapText="1"/>
    </xf>
    <xf numFmtId="0" fontId="9" fillId="2" borderId="134" xfId="0" applyFont="1" applyFill="1" applyBorder="1" applyAlignment="1" applyProtection="1">
      <alignment horizontal="center" vertical="center"/>
    </xf>
    <xf numFmtId="0" fontId="18" fillId="2" borderId="143" xfId="0" applyFont="1" applyFill="1" applyBorder="1" applyAlignment="1">
      <alignment horizontal="left" vertical="center" wrapText="1"/>
    </xf>
    <xf numFmtId="0" fontId="18" fillId="0" borderId="18" xfId="0" applyFont="1" applyBorder="1" applyAlignment="1">
      <alignment horizontal="left" vertical="center" wrapText="1"/>
    </xf>
    <xf numFmtId="49" fontId="25" fillId="5" borderId="33" xfId="2" applyNumberFormat="1" applyFill="1" applyBorder="1" applyAlignment="1" applyProtection="1">
      <alignment horizontal="left" vertical="center"/>
      <protection locked="0"/>
    </xf>
    <xf numFmtId="0" fontId="9" fillId="2" borderId="132" xfId="0" applyFont="1" applyFill="1" applyBorder="1" applyAlignment="1" applyProtection="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9" fillId="5" borderId="33" xfId="0" applyNumberFormat="1" applyFont="1" applyFill="1" applyBorder="1" applyAlignment="1" applyProtection="1">
      <alignment horizontal="left" vertical="center"/>
      <protection locked="0"/>
    </xf>
    <xf numFmtId="0" fontId="9" fillId="5" borderId="13" xfId="0" applyNumberFormat="1" applyFont="1" applyFill="1" applyBorder="1" applyAlignment="1" applyProtection="1">
      <alignment horizontal="left" vertical="center"/>
      <protection locked="0"/>
    </xf>
    <xf numFmtId="0" fontId="9" fillId="5" borderId="69" xfId="0" applyNumberFormat="1" applyFont="1" applyFill="1" applyBorder="1" applyAlignment="1" applyProtection="1">
      <alignment horizontal="left" vertical="center"/>
      <protection locked="0"/>
    </xf>
    <xf numFmtId="0" fontId="0" fillId="4" borderId="33" xfId="0" applyFill="1" applyBorder="1" applyAlignment="1" applyProtection="1">
      <alignment horizontal="center" vertical="center" shrinkToFit="1"/>
      <protection locked="0"/>
    </xf>
    <xf numFmtId="0" fontId="0" fillId="4" borderId="69" xfId="0" applyFill="1" applyBorder="1" applyAlignment="1" applyProtection="1">
      <alignment horizontal="center" vertical="center" shrinkToFit="1"/>
      <protection locked="0"/>
    </xf>
    <xf numFmtId="0" fontId="0" fillId="0" borderId="95" xfId="0" applyBorder="1" applyAlignment="1">
      <alignment horizontal="center" vertical="center" shrinkToFit="1"/>
    </xf>
    <xf numFmtId="0" fontId="0" fillId="0" borderId="141" xfId="0" applyBorder="1" applyAlignment="1">
      <alignment horizontal="center" vertical="center" shrinkToFit="1"/>
    </xf>
    <xf numFmtId="0" fontId="0" fillId="16" borderId="33" xfId="0" applyFill="1" applyBorder="1" applyAlignment="1" applyProtection="1">
      <alignment horizontal="center" vertical="center" shrinkToFit="1"/>
      <protection locked="0"/>
    </xf>
    <xf numFmtId="0" fontId="0" fillId="16" borderId="69" xfId="0" applyFill="1" applyBorder="1" applyAlignment="1" applyProtection="1">
      <alignment horizontal="center" vertical="center" shrinkToFit="1"/>
      <protection locked="0"/>
    </xf>
    <xf numFmtId="0" fontId="0" fillId="0" borderId="130" xfId="0" applyBorder="1" applyAlignment="1">
      <alignment horizontal="center" vertical="center" shrinkToFit="1"/>
    </xf>
    <xf numFmtId="0" fontId="0" fillId="0" borderId="124" xfId="0" applyBorder="1" applyAlignment="1">
      <alignment horizontal="center" vertical="center" shrinkToFit="1"/>
    </xf>
    <xf numFmtId="0" fontId="10" fillId="18" borderId="128" xfId="0" applyFont="1" applyFill="1" applyBorder="1" applyAlignment="1">
      <alignment horizontal="left" vertical="center" wrapText="1"/>
    </xf>
    <xf numFmtId="0" fontId="10" fillId="18" borderId="136" xfId="0" applyFont="1" applyFill="1" applyBorder="1" applyAlignment="1">
      <alignment horizontal="left" vertical="center" wrapText="1"/>
    </xf>
    <xf numFmtId="0" fontId="10" fillId="18" borderId="115" xfId="0" applyFont="1" applyFill="1" applyBorder="1" applyAlignment="1">
      <alignment horizontal="left" vertical="center" wrapText="1"/>
    </xf>
    <xf numFmtId="0" fontId="10" fillId="18" borderId="116" xfId="0" applyFont="1" applyFill="1" applyBorder="1" applyAlignment="1">
      <alignment horizontal="left" vertical="center" wrapText="1"/>
    </xf>
    <xf numFmtId="181" fontId="4" fillId="10" borderId="130" xfId="0" applyNumberFormat="1" applyFont="1" applyFill="1" applyBorder="1" applyAlignment="1" applyProtection="1">
      <alignment horizontal="left" vertical="center" wrapText="1"/>
      <protection hidden="1"/>
    </xf>
    <xf numFmtId="181" fontId="4" fillId="10" borderId="131" xfId="0" applyNumberFormat="1" applyFont="1" applyFill="1" applyBorder="1" applyAlignment="1" applyProtection="1">
      <alignment horizontal="left" vertical="center" wrapText="1"/>
      <protection hidden="1"/>
    </xf>
    <xf numFmtId="0" fontId="10" fillId="0" borderId="0" xfId="0" applyFont="1" applyAlignment="1">
      <alignment horizontal="left" vertical="center" wrapText="1"/>
    </xf>
    <xf numFmtId="0" fontId="0" fillId="18" borderId="130" xfId="0" applyFill="1" applyBorder="1" applyAlignment="1">
      <alignment horizontal="center" vertical="center" wrapText="1"/>
    </xf>
    <xf numFmtId="0" fontId="0" fillId="18" borderId="131" xfId="0" applyFill="1" applyBorder="1" applyAlignment="1">
      <alignment horizontal="center" vertical="center" wrapText="1"/>
    </xf>
    <xf numFmtId="0" fontId="0" fillId="18" borderId="124" xfId="0" applyFill="1" applyBorder="1" applyAlignment="1">
      <alignment horizontal="center" vertical="center" wrapText="1"/>
    </xf>
    <xf numFmtId="0" fontId="7" fillId="10" borderId="0" xfId="0" applyFont="1" applyFill="1" applyAlignment="1">
      <alignment horizontal="left" wrapText="1"/>
    </xf>
    <xf numFmtId="0" fontId="0" fillId="0" borderId="127" xfId="0" applyBorder="1" applyAlignment="1">
      <alignment horizontal="center" vertical="center" shrinkToFit="1"/>
    </xf>
    <xf numFmtId="0" fontId="3" fillId="2" borderId="130"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8" xfId="0" applyFont="1" applyFill="1" applyBorder="1" applyAlignment="1">
      <alignment horizontal="center" vertical="center" wrapText="1"/>
    </xf>
    <xf numFmtId="0" fontId="3" fillId="2" borderId="123" xfId="0" applyFont="1" applyFill="1" applyBorder="1" applyAlignment="1">
      <alignment horizontal="center" vertical="center" wrapText="1"/>
    </xf>
    <xf numFmtId="0" fontId="3" fillId="10" borderId="130" xfId="0" applyFont="1" applyFill="1" applyBorder="1" applyAlignment="1">
      <alignment horizontal="center" vertical="center" wrapText="1"/>
    </xf>
    <xf numFmtId="0" fontId="3" fillId="10" borderId="131" xfId="0" applyFont="1" applyFill="1" applyBorder="1" applyAlignment="1">
      <alignment horizontal="center" vertical="center" wrapText="1"/>
    </xf>
    <xf numFmtId="0" fontId="0" fillId="10" borderId="130" xfId="0" applyFill="1" applyBorder="1" applyAlignment="1">
      <alignment horizontal="center" vertical="center"/>
    </xf>
    <xf numFmtId="0" fontId="0" fillId="10" borderId="124" xfId="0" applyFill="1" applyBorder="1" applyAlignment="1">
      <alignment horizontal="center" vertical="center"/>
    </xf>
    <xf numFmtId="0" fontId="7" fillId="0" borderId="0" xfId="0" applyFont="1" applyAlignment="1">
      <alignment horizontal="left" wrapText="1"/>
    </xf>
    <xf numFmtId="0" fontId="10" fillId="18" borderId="130" xfId="0" applyFont="1" applyFill="1" applyBorder="1" applyAlignment="1">
      <alignment horizontal="left" vertical="center" wrapText="1"/>
    </xf>
    <xf numFmtId="0" fontId="10" fillId="18" borderId="131" xfId="0" applyFont="1" applyFill="1" applyBorder="1" applyAlignment="1">
      <alignment horizontal="left" vertical="center" wrapText="1"/>
    </xf>
    <xf numFmtId="0" fontId="10" fillId="18" borderId="127" xfId="0" applyFont="1" applyFill="1" applyBorder="1" applyAlignment="1">
      <alignment horizontal="left" vertical="center" wrapText="1"/>
    </xf>
    <xf numFmtId="0" fontId="0" fillId="15" borderId="33" xfId="0" applyFill="1" applyBorder="1" applyAlignment="1" applyProtection="1">
      <alignment horizontal="left" vertical="center"/>
      <protection locked="0"/>
    </xf>
    <xf numFmtId="0" fontId="0" fillId="15" borderId="13" xfId="0" applyFill="1" applyBorder="1" applyAlignment="1" applyProtection="1">
      <alignment horizontal="left" vertical="center"/>
      <protection locked="0"/>
    </xf>
    <xf numFmtId="0" fontId="0" fillId="15" borderId="69" xfId="0" applyFill="1" applyBorder="1" applyAlignment="1" applyProtection="1">
      <alignment horizontal="left" vertical="center"/>
      <protection locked="0"/>
    </xf>
    <xf numFmtId="0" fontId="10" fillId="0" borderId="0" xfId="0" applyFont="1" applyAlignment="1">
      <alignment horizontal="left" vertical="top"/>
    </xf>
    <xf numFmtId="0" fontId="7" fillId="0" borderId="139" xfId="0" applyFont="1" applyBorder="1" applyAlignment="1">
      <alignment horizontal="left" wrapText="1"/>
    </xf>
    <xf numFmtId="0" fontId="0" fillId="18" borderId="128" xfId="0" applyFill="1" applyBorder="1" applyAlignment="1">
      <alignment horizontal="left" vertical="center"/>
    </xf>
    <xf numFmtId="0" fontId="0" fillId="18" borderId="136" xfId="0" applyFill="1" applyBorder="1" applyAlignment="1">
      <alignment horizontal="left" vertical="center"/>
    </xf>
    <xf numFmtId="0" fontId="0" fillId="18" borderId="123" xfId="0" applyFill="1" applyBorder="1" applyAlignment="1">
      <alignment horizontal="left" vertical="center"/>
    </xf>
    <xf numFmtId="0" fontId="0" fillId="15" borderId="82" xfId="0" applyFill="1" applyBorder="1" applyAlignment="1" applyProtection="1">
      <alignment horizontal="left" vertical="center"/>
      <protection locked="0"/>
    </xf>
    <xf numFmtId="0" fontId="0" fillId="15" borderId="88" xfId="0" applyFill="1" applyBorder="1" applyAlignment="1" applyProtection="1">
      <alignment horizontal="left" vertical="center"/>
      <protection locked="0"/>
    </xf>
    <xf numFmtId="0" fontId="0" fillId="15" borderId="71" xfId="0" applyFill="1" applyBorder="1" applyAlignment="1" applyProtection="1">
      <alignment horizontal="left" vertical="center"/>
      <protection locked="0"/>
    </xf>
    <xf numFmtId="0" fontId="0" fillId="15" borderId="62" xfId="0" applyFill="1" applyBorder="1" applyAlignment="1" applyProtection="1">
      <alignment horizontal="left" vertical="center"/>
      <protection locked="0"/>
    </xf>
    <xf numFmtId="0" fontId="0" fillId="15" borderId="0" xfId="0" applyFill="1" applyAlignment="1" applyProtection="1">
      <alignment horizontal="left" vertical="center"/>
      <protection locked="0"/>
    </xf>
    <xf numFmtId="0" fontId="0" fillId="15" borderId="72" xfId="0" applyFill="1" applyBorder="1" applyAlignment="1" applyProtection="1">
      <alignment horizontal="left" vertical="center"/>
      <protection locked="0"/>
    </xf>
    <xf numFmtId="0" fontId="0" fillId="15" borderId="65" xfId="0" applyFill="1" applyBorder="1" applyAlignment="1" applyProtection="1">
      <alignment horizontal="left" vertical="center"/>
      <protection locked="0"/>
    </xf>
    <xf numFmtId="0" fontId="0" fillId="15" borderId="14" xfId="0" applyFill="1" applyBorder="1" applyAlignment="1" applyProtection="1">
      <alignment horizontal="left" vertical="center"/>
      <protection locked="0"/>
    </xf>
    <xf numFmtId="0" fontId="0" fillId="15" borderId="70" xfId="0" applyFill="1" applyBorder="1" applyAlignment="1" applyProtection="1">
      <alignment horizontal="left" vertical="center"/>
      <protection locked="0"/>
    </xf>
    <xf numFmtId="0" fontId="9" fillId="10" borderId="0" xfId="0" applyFont="1" applyFill="1" applyAlignment="1">
      <alignment horizontal="left" vertical="center"/>
    </xf>
    <xf numFmtId="0" fontId="37" fillId="15" borderId="33" xfId="0" applyFont="1" applyFill="1" applyBorder="1" applyAlignment="1" applyProtection="1">
      <alignment horizontal="center" vertical="center" wrapText="1"/>
      <protection locked="0"/>
    </xf>
    <xf numFmtId="0" fontId="37" fillId="15" borderId="69" xfId="0" applyFont="1" applyFill="1" applyBorder="1" applyAlignment="1" applyProtection="1">
      <alignment horizontal="center" vertical="center" wrapText="1"/>
      <protection locked="0"/>
    </xf>
    <xf numFmtId="181" fontId="4" fillId="10" borderId="27" xfId="0" applyNumberFormat="1" applyFont="1" applyFill="1" applyBorder="1" applyAlignment="1" applyProtection="1">
      <alignment horizontal="left" vertical="center" wrapText="1"/>
      <protection hidden="1"/>
    </xf>
    <xf numFmtId="181" fontId="4" fillId="10" borderId="57" xfId="0" applyNumberFormat="1" applyFont="1" applyFill="1" applyBorder="1" applyAlignment="1" applyProtection="1">
      <alignment horizontal="left" vertical="center" wrapText="1"/>
      <protection hidden="1"/>
    </xf>
    <xf numFmtId="181" fontId="4" fillId="10" borderId="26" xfId="0" applyNumberFormat="1" applyFont="1" applyFill="1" applyBorder="1" applyAlignment="1" applyProtection="1">
      <alignment horizontal="left" vertical="center" wrapText="1"/>
      <protection hidden="1"/>
    </xf>
    <xf numFmtId="0" fontId="2" fillId="30" borderId="33" xfId="19" applyFont="1" applyFill="1" applyBorder="1" applyAlignment="1" applyProtection="1">
      <alignment horizontal="center" vertical="center" wrapText="1"/>
      <protection locked="0"/>
    </xf>
    <xf numFmtId="0" fontId="26" fillId="30" borderId="69" xfId="19" applyFont="1" applyFill="1" applyBorder="1" applyAlignment="1" applyProtection="1">
      <alignment horizontal="center" vertical="center" wrapText="1"/>
      <protection locked="0"/>
    </xf>
    <xf numFmtId="0" fontId="9" fillId="10" borderId="72" xfId="0" applyFont="1" applyFill="1" applyBorder="1" applyAlignment="1">
      <alignment horizontal="left" vertical="center"/>
    </xf>
    <xf numFmtId="0" fontId="37" fillId="19" borderId="13" xfId="0" applyFont="1" applyFill="1" applyBorder="1" applyAlignment="1">
      <alignment horizontal="center" vertical="center" wrapText="1"/>
    </xf>
    <xf numFmtId="0" fontId="21" fillId="10" borderId="0" xfId="0" applyFont="1" applyFill="1" applyAlignment="1">
      <alignment horizontal="left" vertical="center" wrapText="1"/>
    </xf>
    <xf numFmtId="0" fontId="9" fillId="10" borderId="62" xfId="0" applyFont="1" applyFill="1" applyBorder="1" applyAlignment="1">
      <alignment horizontal="left" vertical="center" wrapText="1"/>
    </xf>
    <xf numFmtId="0" fontId="9" fillId="10" borderId="0" xfId="0" applyFont="1" applyFill="1" applyBorder="1" applyAlignment="1">
      <alignment horizontal="left" vertical="center" wrapText="1"/>
    </xf>
    <xf numFmtId="0" fontId="9" fillId="2" borderId="139" xfId="0" applyFont="1" applyFill="1" applyBorder="1" applyAlignment="1">
      <alignment horizontal="center" vertical="center"/>
    </xf>
    <xf numFmtId="0" fontId="9" fillId="2" borderId="141" xfId="0" applyFont="1" applyFill="1" applyBorder="1" applyAlignment="1">
      <alignment horizontal="center" vertical="center"/>
    </xf>
    <xf numFmtId="0" fontId="9" fillId="2" borderId="129" xfId="0" applyFont="1" applyFill="1" applyBorder="1" applyAlignment="1">
      <alignment horizontal="center" vertical="center" shrinkToFit="1"/>
    </xf>
    <xf numFmtId="0" fontId="9" fillId="10" borderId="130" xfId="0" applyFont="1" applyFill="1" applyBorder="1" applyAlignment="1">
      <alignment horizontal="left" vertical="center" wrapText="1"/>
    </xf>
    <xf numFmtId="0" fontId="9" fillId="10" borderId="131" xfId="0" applyFont="1" applyFill="1" applyBorder="1" applyAlignment="1">
      <alignment horizontal="left" vertical="center" wrapText="1"/>
    </xf>
    <xf numFmtId="0" fontId="9" fillId="10" borderId="124" xfId="0" applyFont="1" applyFill="1" applyBorder="1" applyAlignment="1">
      <alignment horizontal="left" vertical="center" wrapText="1"/>
    </xf>
    <xf numFmtId="0" fontId="9" fillId="10" borderId="205" xfId="0" applyFont="1" applyFill="1" applyBorder="1" applyAlignment="1">
      <alignment horizontal="left" vertical="center" wrapText="1"/>
    </xf>
    <xf numFmtId="0" fontId="9" fillId="10" borderId="203" xfId="0" applyFont="1" applyFill="1" applyBorder="1" applyAlignment="1">
      <alignment horizontal="left" vertical="center" wrapText="1"/>
    </xf>
    <xf numFmtId="0" fontId="9" fillId="10" borderId="206" xfId="0" applyFont="1" applyFill="1" applyBorder="1" applyAlignment="1">
      <alignment horizontal="left" vertical="center" wrapText="1"/>
    </xf>
    <xf numFmtId="0" fontId="4" fillId="2" borderId="205" xfId="0" applyFont="1" applyFill="1" applyBorder="1" applyAlignment="1">
      <alignment horizontal="left" vertical="center" wrapText="1"/>
    </xf>
    <xf numFmtId="0" fontId="4" fillId="2" borderId="20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0" fillId="2" borderId="95" xfId="0" applyFill="1" applyBorder="1" applyAlignment="1">
      <alignment horizontal="left" vertical="center" wrapText="1"/>
    </xf>
    <xf numFmtId="0" fontId="0" fillId="2" borderId="139" xfId="0" applyFill="1" applyBorder="1" applyAlignment="1">
      <alignment horizontal="left" vertical="center" wrapText="1"/>
    </xf>
    <xf numFmtId="0" fontId="18" fillId="2" borderId="137" xfId="0" applyFont="1" applyFill="1" applyBorder="1" applyAlignment="1">
      <alignment horizontal="left" vertical="center"/>
    </xf>
    <xf numFmtId="0" fontId="18" fillId="2" borderId="111" xfId="0" applyFont="1" applyFill="1" applyBorder="1" applyAlignment="1">
      <alignment horizontal="left" vertical="center"/>
    </xf>
    <xf numFmtId="0" fontId="18" fillId="2" borderId="88" xfId="0" applyFont="1" applyFill="1" applyBorder="1" applyAlignment="1">
      <alignment horizontal="left" vertical="center"/>
    </xf>
    <xf numFmtId="0" fontId="9" fillId="5" borderId="82" xfId="0" applyFont="1" applyFill="1" applyBorder="1" applyAlignment="1" applyProtection="1">
      <alignment horizontal="left" vertical="center" wrapText="1"/>
      <protection locked="0"/>
    </xf>
    <xf numFmtId="0" fontId="9" fillId="5" borderId="88" xfId="0" applyFont="1" applyFill="1" applyBorder="1" applyAlignment="1" applyProtection="1">
      <alignment horizontal="left" vertical="center" wrapText="1"/>
      <protection locked="0"/>
    </xf>
    <xf numFmtId="0" fontId="9" fillId="5" borderId="71" xfId="0" applyFont="1" applyFill="1" applyBorder="1" applyAlignment="1" applyProtection="1">
      <alignment horizontal="left" vertical="center" wrapText="1"/>
      <protection locked="0"/>
    </xf>
    <xf numFmtId="0" fontId="9" fillId="5" borderId="0" xfId="0" applyFont="1" applyFill="1" applyAlignment="1" applyProtection="1">
      <alignment horizontal="left" vertical="center" wrapText="1"/>
      <protection locked="0"/>
    </xf>
    <xf numFmtId="0" fontId="9" fillId="5" borderId="65"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left" vertical="center" wrapText="1"/>
      <protection locked="0"/>
    </xf>
    <xf numFmtId="0" fontId="9" fillId="5" borderId="70" xfId="0" applyFont="1" applyFill="1" applyBorder="1" applyAlignment="1" applyProtection="1">
      <alignment horizontal="left" vertical="center" wrapText="1"/>
      <protection locked="0"/>
    </xf>
    <xf numFmtId="0" fontId="4" fillId="2" borderId="130" xfId="0" applyFont="1" applyFill="1" applyBorder="1" applyAlignment="1">
      <alignment horizontal="left" vertical="center" wrapText="1"/>
    </xf>
    <xf numFmtId="0" fontId="4" fillId="2" borderId="131" xfId="0" applyFont="1" applyFill="1" applyBorder="1" applyAlignment="1">
      <alignment horizontal="left" vertical="center" wrapText="1"/>
    </xf>
    <xf numFmtId="0" fontId="0" fillId="2" borderId="130" xfId="0" applyFill="1" applyBorder="1" applyAlignment="1">
      <alignment horizontal="left" vertical="center" wrapText="1"/>
    </xf>
    <xf numFmtId="0" fontId="0" fillId="2" borderId="131" xfId="0" applyFill="1" applyBorder="1" applyAlignment="1">
      <alignment horizontal="left" vertical="center" wrapText="1"/>
    </xf>
    <xf numFmtId="0" fontId="0" fillId="2" borderId="205" xfId="0" applyFill="1" applyBorder="1" applyAlignment="1">
      <alignment horizontal="left" vertical="center" wrapText="1"/>
    </xf>
    <xf numFmtId="0" fontId="18" fillId="2" borderId="137" xfId="0" applyFont="1" applyFill="1" applyBorder="1" applyAlignment="1">
      <alignment horizontal="left" vertical="center" wrapText="1"/>
    </xf>
    <xf numFmtId="0" fontId="18" fillId="10" borderId="111" xfId="0" applyFont="1" applyFill="1" applyBorder="1" applyAlignment="1">
      <alignment horizontal="left" vertical="center" wrapText="1"/>
    </xf>
    <xf numFmtId="0" fontId="12" fillId="10" borderId="88" xfId="0" applyFont="1" applyFill="1" applyBorder="1" applyAlignment="1">
      <alignment horizontal="left" vertical="center" wrapText="1"/>
    </xf>
    <xf numFmtId="0" fontId="12" fillId="10" borderId="71" xfId="0" applyFont="1" applyFill="1" applyBorder="1" applyAlignment="1">
      <alignment horizontal="left" vertical="center" wrapText="1"/>
    </xf>
    <xf numFmtId="0" fontId="12" fillId="10" borderId="14" xfId="0" applyFont="1" applyFill="1" applyBorder="1" applyAlignment="1">
      <alignment horizontal="left" vertical="center" wrapText="1"/>
    </xf>
    <xf numFmtId="0" fontId="12" fillId="10" borderId="70" xfId="0" applyFont="1" applyFill="1" applyBorder="1" applyAlignment="1">
      <alignment horizontal="left" vertical="center" wrapText="1"/>
    </xf>
    <xf numFmtId="0" fontId="0" fillId="10" borderId="131" xfId="0" applyFill="1" applyBorder="1" applyAlignment="1">
      <alignment horizontal="left" vertical="center" wrapText="1"/>
    </xf>
    <xf numFmtId="0" fontId="11" fillId="0" borderId="0" xfId="0" applyFont="1" applyFill="1" applyAlignment="1" applyProtection="1">
      <alignment horizontal="center" vertical="center"/>
    </xf>
    <xf numFmtId="181" fontId="4" fillId="11" borderId="27" xfId="0" applyNumberFormat="1" applyFont="1" applyFill="1" applyBorder="1" applyAlignment="1" applyProtection="1">
      <alignment horizontal="left" vertical="center" shrinkToFit="1"/>
      <protection hidden="1"/>
    </xf>
    <xf numFmtId="181" fontId="4" fillId="11" borderId="57" xfId="0" applyNumberFormat="1" applyFont="1" applyFill="1" applyBorder="1" applyAlignment="1" applyProtection="1">
      <alignment horizontal="left" vertical="center" shrinkToFit="1"/>
      <protection hidden="1"/>
    </xf>
    <xf numFmtId="181" fontId="4" fillId="11" borderId="26" xfId="0" applyNumberFormat="1" applyFont="1" applyFill="1" applyBorder="1" applyAlignment="1" applyProtection="1">
      <alignment horizontal="left" vertical="center" shrinkToFit="1"/>
      <protection hidden="1"/>
    </xf>
    <xf numFmtId="0" fontId="0" fillId="2" borderId="47" xfId="0" applyFill="1" applyBorder="1" applyAlignment="1">
      <alignment horizontal="center" vertical="center"/>
    </xf>
    <xf numFmtId="0" fontId="0" fillId="10" borderId="47" xfId="0" applyFill="1" applyBorder="1" applyAlignment="1">
      <alignment horizontal="left" vertical="center" wrapText="1"/>
    </xf>
    <xf numFmtId="0" fontId="0" fillId="10" borderId="103" xfId="0" applyFill="1" applyBorder="1" applyAlignment="1">
      <alignment horizontal="left" vertical="center" wrapText="1"/>
    </xf>
    <xf numFmtId="0" fontId="0" fillId="10" borderId="102" xfId="0" applyFill="1" applyBorder="1" applyAlignment="1">
      <alignment horizontal="left" vertical="center" wrapText="1"/>
    </xf>
    <xf numFmtId="0" fontId="0" fillId="10" borderId="101" xfId="0" applyFill="1" applyBorder="1" applyAlignment="1">
      <alignment horizontal="left" vertical="center" wrapText="1"/>
    </xf>
    <xf numFmtId="0" fontId="0" fillId="10" borderId="47" xfId="0" applyFill="1" applyBorder="1" applyAlignment="1">
      <alignment horizontal="left" vertical="center"/>
    </xf>
    <xf numFmtId="0" fontId="0" fillId="19" borderId="0" xfId="0" applyFill="1" applyAlignment="1">
      <alignment horizontal="left" vertical="center" wrapText="1"/>
    </xf>
    <xf numFmtId="0" fontId="4" fillId="19" borderId="0" xfId="0" applyFont="1" applyFill="1" applyAlignment="1">
      <alignment horizontal="left" vertical="center" wrapText="1"/>
    </xf>
    <xf numFmtId="0" fontId="0" fillId="10" borderId="79" xfId="0" applyFill="1" applyBorder="1" applyAlignment="1">
      <alignment horizontal="left" vertical="center" wrapText="1"/>
    </xf>
    <xf numFmtId="0" fontId="0" fillId="10" borderId="68" xfId="0" applyFill="1" applyBorder="1" applyAlignment="1">
      <alignment horizontal="left" vertical="center" wrapText="1"/>
    </xf>
    <xf numFmtId="0" fontId="0" fillId="10" borderId="80" xfId="0" applyFill="1" applyBorder="1" applyAlignment="1">
      <alignment horizontal="left" vertical="center" wrapText="1"/>
    </xf>
    <xf numFmtId="0" fontId="7" fillId="11" borderId="0" xfId="0" applyFont="1" applyFill="1" applyAlignment="1">
      <alignment horizontal="left" vertical="center"/>
    </xf>
    <xf numFmtId="0" fontId="4" fillId="2" borderId="130" xfId="0" applyFont="1" applyFill="1" applyBorder="1" applyAlignment="1">
      <alignment horizontal="left" vertical="center"/>
    </xf>
    <xf numFmtId="0" fontId="0" fillId="10" borderId="131" xfId="0" applyFill="1" applyBorder="1" applyAlignment="1">
      <alignment horizontal="left" vertical="center"/>
    </xf>
    <xf numFmtId="0" fontId="0" fillId="10" borderId="0" xfId="0" applyFill="1" applyAlignment="1">
      <alignment horizontal="left" vertical="center"/>
    </xf>
    <xf numFmtId="0" fontId="0" fillId="10" borderId="13" xfId="0" applyFill="1" applyBorder="1" applyAlignment="1" applyProtection="1">
      <alignment horizontal="center" vertical="center"/>
      <protection locked="0"/>
    </xf>
    <xf numFmtId="0" fontId="0" fillId="10" borderId="69" xfId="0" applyFill="1" applyBorder="1" applyAlignment="1" applyProtection="1">
      <alignment horizontal="center" vertical="center"/>
      <protection locked="0"/>
    </xf>
    <xf numFmtId="0" fontId="22" fillId="10" borderId="0" xfId="0" applyFont="1" applyFill="1" applyAlignment="1" applyProtection="1">
      <alignment vertical="center"/>
    </xf>
    <xf numFmtId="0" fontId="10" fillId="10" borderId="0" xfId="0" applyFont="1" applyFill="1" applyProtection="1">
      <alignment vertical="center"/>
    </xf>
    <xf numFmtId="0" fontId="57" fillId="11" borderId="0" xfId="0" applyFont="1" applyFill="1" applyAlignment="1">
      <alignment horizontal="left" vertical="center" wrapText="1"/>
    </xf>
    <xf numFmtId="0" fontId="38" fillId="11" borderId="0" xfId="0" applyFont="1" applyFill="1" applyAlignment="1">
      <alignment horizontal="left" vertical="center" wrapText="1"/>
    </xf>
    <xf numFmtId="0" fontId="10" fillId="2" borderId="27" xfId="0" applyFont="1" applyFill="1" applyBorder="1" applyAlignment="1" applyProtection="1">
      <alignment horizontal="center" vertical="center"/>
    </xf>
    <xf numFmtId="0" fontId="10" fillId="2" borderId="44" xfId="0" applyFont="1" applyFill="1" applyBorder="1" applyAlignment="1" applyProtection="1">
      <alignment horizontal="center" vertical="center" wrapText="1"/>
    </xf>
    <xf numFmtId="0" fontId="12" fillId="2" borderId="45" xfId="0" applyFont="1" applyFill="1" applyBorder="1" applyAlignment="1" applyProtection="1">
      <alignment horizontal="center" vertical="center" wrapText="1"/>
    </xf>
    <xf numFmtId="0" fontId="10" fillId="2" borderId="45" xfId="0" applyFont="1" applyFill="1" applyBorder="1" applyAlignment="1" applyProtection="1">
      <alignment horizontal="center" vertical="center" wrapText="1"/>
    </xf>
    <xf numFmtId="0" fontId="11" fillId="11" borderId="0" xfId="0" applyFont="1" applyFill="1" applyAlignment="1" applyProtection="1">
      <alignment horizontal="center" vertical="center"/>
    </xf>
    <xf numFmtId="181" fontId="9" fillId="11" borderId="27" xfId="0" applyNumberFormat="1" applyFont="1" applyFill="1" applyBorder="1" applyAlignment="1" applyProtection="1">
      <alignment horizontal="left" vertical="center" shrinkToFit="1"/>
      <protection hidden="1"/>
    </xf>
    <xf numFmtId="181" fontId="9" fillId="11" borderId="57" xfId="0" applyNumberFormat="1" applyFont="1" applyFill="1" applyBorder="1" applyAlignment="1" applyProtection="1">
      <alignment horizontal="left" vertical="center" shrinkToFit="1"/>
      <protection hidden="1"/>
    </xf>
    <xf numFmtId="181" fontId="9" fillId="11" borderId="26" xfId="0" applyNumberFormat="1" applyFont="1" applyFill="1" applyBorder="1" applyAlignment="1" applyProtection="1">
      <alignment horizontal="left" vertical="center" shrinkToFit="1"/>
      <protection hidden="1"/>
    </xf>
    <xf numFmtId="0" fontId="9" fillId="11" borderId="0" xfId="0" applyFont="1" applyFill="1" applyBorder="1" applyAlignment="1" applyProtection="1">
      <alignment horizontal="left" vertical="center"/>
    </xf>
    <xf numFmtId="0" fontId="9" fillId="2" borderId="27" xfId="0" applyFont="1" applyFill="1" applyBorder="1" applyAlignment="1" applyProtection="1">
      <alignment horizontal="left" vertical="center" shrinkToFit="1"/>
    </xf>
    <xf numFmtId="0" fontId="9" fillId="2" borderId="57" xfId="0" applyFont="1" applyFill="1" applyBorder="1" applyAlignment="1" applyProtection="1">
      <alignment horizontal="left" vertical="center" shrinkToFit="1"/>
    </xf>
    <xf numFmtId="0" fontId="9" fillId="2" borderId="109" xfId="0" applyFont="1" applyFill="1" applyBorder="1" applyAlignment="1" applyProtection="1">
      <alignment horizontal="left" vertical="center" shrinkToFit="1"/>
    </xf>
    <xf numFmtId="0" fontId="9" fillId="10" borderId="13" xfId="0" applyFont="1" applyFill="1" applyBorder="1" applyAlignment="1" applyProtection="1">
      <alignment horizontal="center" vertical="center" shrinkToFit="1"/>
      <protection locked="0"/>
    </xf>
    <xf numFmtId="0" fontId="9" fillId="10" borderId="69" xfId="0" applyFont="1" applyFill="1" applyBorder="1" applyAlignment="1" applyProtection="1">
      <alignment horizontal="center" vertical="center" shrinkToFit="1"/>
      <protection locked="0"/>
    </xf>
    <xf numFmtId="0" fontId="9" fillId="18" borderId="107" xfId="0" applyFont="1" applyFill="1" applyBorder="1" applyAlignment="1" applyProtection="1">
      <alignment horizontal="center" vertical="center"/>
    </xf>
    <xf numFmtId="0" fontId="9" fillId="18" borderId="106" xfId="0" applyFont="1" applyFill="1" applyBorder="1" applyAlignment="1" applyProtection="1">
      <alignment horizontal="center" vertical="center"/>
    </xf>
    <xf numFmtId="0" fontId="9" fillId="17" borderId="105" xfId="0" applyFont="1" applyFill="1" applyBorder="1" applyAlignment="1" applyProtection="1">
      <alignment horizontal="center" vertical="center"/>
      <protection locked="0"/>
    </xf>
    <xf numFmtId="0" fontId="9" fillId="17" borderId="104" xfId="0" applyFont="1" applyFill="1" applyBorder="1" applyAlignment="1" applyProtection="1">
      <alignment horizontal="center" vertical="center"/>
      <protection locked="0"/>
    </xf>
    <xf numFmtId="0" fontId="9" fillId="18" borderId="81" xfId="0" applyFont="1" applyFill="1" applyBorder="1" applyAlignment="1" applyProtection="1">
      <alignment horizontal="center" vertical="center"/>
    </xf>
    <xf numFmtId="0" fontId="9" fillId="18" borderId="78" xfId="0" applyFont="1" applyFill="1" applyBorder="1" applyAlignment="1" applyProtection="1">
      <alignment horizontal="center" vertical="center"/>
    </xf>
    <xf numFmtId="0" fontId="9" fillId="18" borderId="96" xfId="0" applyFont="1" applyFill="1" applyBorder="1" applyAlignment="1" applyProtection="1">
      <alignment horizontal="center" vertical="center"/>
    </xf>
    <xf numFmtId="0" fontId="10" fillId="2" borderId="53" xfId="0" applyFont="1" applyFill="1" applyBorder="1" applyAlignment="1" applyProtection="1">
      <alignment horizontal="left" vertical="center" wrapText="1"/>
    </xf>
    <xf numFmtId="0" fontId="10" fillId="2" borderId="87" xfId="0" applyFont="1" applyFill="1" applyBorder="1" applyAlignment="1" applyProtection="1">
      <alignment horizontal="left" vertical="center" wrapText="1"/>
    </xf>
    <xf numFmtId="0" fontId="9" fillId="2" borderId="36" xfId="0" applyFont="1" applyFill="1" applyBorder="1" applyAlignment="1" applyProtection="1">
      <alignment horizontal="center" vertical="center" wrapText="1"/>
    </xf>
    <xf numFmtId="0" fontId="9" fillId="2" borderId="121"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xf>
    <xf numFmtId="0" fontId="9" fillId="2" borderId="95" xfId="0" applyFont="1" applyFill="1" applyBorder="1" applyAlignment="1" applyProtection="1">
      <alignment horizontal="left" vertical="center"/>
    </xf>
    <xf numFmtId="0" fontId="9" fillId="2" borderId="39" xfId="0" applyFont="1" applyFill="1" applyBorder="1" applyAlignment="1" applyProtection="1">
      <alignment horizontal="left" vertical="center"/>
    </xf>
    <xf numFmtId="0" fontId="9" fillId="2" borderId="43" xfId="0" applyFont="1" applyFill="1" applyBorder="1" applyAlignment="1" applyProtection="1">
      <alignment horizontal="left" vertical="center"/>
    </xf>
    <xf numFmtId="0" fontId="9" fillId="4" borderId="95" xfId="0" applyFont="1" applyFill="1" applyBorder="1" applyAlignment="1" applyProtection="1">
      <alignment horizontal="center" vertical="center" shrinkToFit="1"/>
      <protection locked="0"/>
    </xf>
    <xf numFmtId="0" fontId="9" fillId="10" borderId="39" xfId="0" applyFont="1" applyFill="1" applyBorder="1" applyAlignment="1" applyProtection="1">
      <alignment horizontal="center" vertical="center" shrinkToFit="1"/>
      <protection locked="0"/>
    </xf>
    <xf numFmtId="0" fontId="9" fillId="10" borderId="43" xfId="0" applyFont="1" applyFill="1" applyBorder="1" applyAlignment="1" applyProtection="1">
      <alignment horizontal="center" vertical="center" shrinkToFit="1"/>
      <protection locked="0"/>
    </xf>
    <xf numFmtId="0" fontId="0" fillId="0" borderId="52" xfId="0" applyBorder="1" applyAlignment="1">
      <alignment vertical="center"/>
    </xf>
    <xf numFmtId="0" fontId="0" fillId="0" borderId="50" xfId="0" applyBorder="1" applyAlignment="1">
      <alignment vertical="center"/>
    </xf>
    <xf numFmtId="0" fontId="9" fillId="2" borderId="109" xfId="0" applyFont="1" applyFill="1" applyBorder="1" applyAlignment="1" applyProtection="1">
      <alignment horizontal="left" vertical="center"/>
    </xf>
    <xf numFmtId="0" fontId="9" fillId="2" borderId="108" xfId="0" applyFont="1" applyFill="1" applyBorder="1" applyAlignment="1" applyProtection="1">
      <alignment horizontal="left" vertical="center"/>
    </xf>
    <xf numFmtId="0" fontId="9" fillId="18" borderId="6" xfId="0" applyFont="1" applyFill="1" applyBorder="1" applyAlignment="1">
      <alignment horizontal="left" vertical="center" wrapText="1"/>
    </xf>
    <xf numFmtId="0" fontId="9" fillId="18" borderId="4" xfId="0" applyFont="1" applyFill="1" applyBorder="1" applyAlignment="1">
      <alignment horizontal="left" vertical="center" wrapText="1"/>
    </xf>
    <xf numFmtId="0" fontId="9" fillId="18" borderId="215" xfId="0" applyFont="1" applyFill="1" applyBorder="1" applyAlignment="1">
      <alignment horizontal="left" vertical="center" wrapText="1"/>
    </xf>
    <xf numFmtId="0" fontId="9" fillId="18" borderId="4" xfId="0" applyFont="1" applyFill="1" applyBorder="1" applyAlignment="1">
      <alignment horizontal="left" vertical="center"/>
    </xf>
    <xf numFmtId="0" fontId="9" fillId="18" borderId="215" xfId="0" applyFont="1" applyFill="1" applyBorder="1" applyAlignment="1">
      <alignment horizontal="left" vertical="center"/>
    </xf>
    <xf numFmtId="0" fontId="9" fillId="18" borderId="130" xfId="0" applyFont="1" applyFill="1" applyBorder="1" applyAlignment="1">
      <alignment horizontal="left" vertical="center" wrapText="1"/>
    </xf>
    <xf numFmtId="0" fontId="9" fillId="18" borderId="131" xfId="0" applyFont="1" applyFill="1" applyBorder="1" applyAlignment="1">
      <alignment horizontal="left" vertical="center"/>
    </xf>
    <xf numFmtId="0" fontId="9" fillId="18" borderId="127" xfId="0" applyFont="1" applyFill="1" applyBorder="1" applyAlignment="1">
      <alignment horizontal="left" vertical="center"/>
    </xf>
    <xf numFmtId="181" fontId="9" fillId="10" borderId="130" xfId="0" applyNumberFormat="1" applyFont="1" applyFill="1" applyBorder="1" applyAlignment="1">
      <alignment horizontal="left" vertical="center" shrinkToFit="1"/>
    </xf>
    <xf numFmtId="181" fontId="9" fillId="10" borderId="131" xfId="0" applyNumberFormat="1" applyFont="1" applyFill="1" applyBorder="1" applyAlignment="1">
      <alignment horizontal="left" vertical="center" shrinkToFit="1"/>
    </xf>
    <xf numFmtId="181" fontId="9" fillId="10" borderId="124" xfId="0" applyNumberFormat="1" applyFont="1" applyFill="1" applyBorder="1" applyAlignment="1">
      <alignment horizontal="left" vertical="center" shrinkToFit="1"/>
    </xf>
    <xf numFmtId="0" fontId="46" fillId="18" borderId="4" xfId="0" applyFont="1" applyFill="1" applyBorder="1" applyAlignment="1">
      <alignment horizontal="left" vertical="center"/>
    </xf>
    <xf numFmtId="0" fontId="46" fillId="18" borderId="215" xfId="0" applyFont="1" applyFill="1" applyBorder="1" applyAlignment="1">
      <alignment horizontal="left" vertical="center"/>
    </xf>
    <xf numFmtId="0" fontId="10" fillId="15" borderId="33" xfId="0" applyFont="1" applyFill="1" applyBorder="1" applyAlignment="1" applyProtection="1">
      <alignment horizontal="center" vertical="center" wrapText="1"/>
      <protection locked="0"/>
    </xf>
    <xf numFmtId="0" fontId="10" fillId="15" borderId="69" xfId="0" applyFont="1" applyFill="1" applyBorder="1" applyAlignment="1" applyProtection="1">
      <alignment horizontal="center" vertical="center" wrapText="1"/>
      <protection locked="0"/>
    </xf>
    <xf numFmtId="0" fontId="11" fillId="28" borderId="0" xfId="0" applyFont="1" applyFill="1" applyBorder="1" applyAlignment="1" applyProtection="1">
      <alignment horizontal="center" vertical="center" wrapText="1"/>
    </xf>
    <xf numFmtId="0" fontId="30" fillId="19" borderId="0" xfId="0" applyFont="1" applyFill="1" applyBorder="1" applyAlignment="1" applyProtection="1">
      <alignment horizontal="left" vertical="top" wrapText="1"/>
      <protection hidden="1"/>
    </xf>
    <xf numFmtId="181" fontId="0" fillId="29" borderId="27" xfId="0" applyNumberFormat="1" applyFont="1" applyFill="1" applyBorder="1" applyAlignment="1" applyProtection="1">
      <alignment horizontal="left" vertical="center" shrinkToFit="1"/>
      <protection hidden="1"/>
    </xf>
    <xf numFmtId="181" fontId="4" fillId="29" borderId="57" xfId="0" applyNumberFormat="1" applyFont="1" applyFill="1" applyBorder="1" applyAlignment="1" applyProtection="1">
      <alignment horizontal="left" vertical="center" shrinkToFit="1"/>
      <protection hidden="1"/>
    </xf>
    <xf numFmtId="181" fontId="4" fillId="29" borderId="26" xfId="0" applyNumberFormat="1" applyFont="1" applyFill="1" applyBorder="1" applyAlignment="1" applyProtection="1">
      <alignment horizontal="left" vertical="center" shrinkToFit="1"/>
      <protection hidden="1"/>
    </xf>
    <xf numFmtId="0" fontId="9" fillId="29" borderId="0" xfId="0" applyFont="1" applyFill="1" applyBorder="1" applyAlignment="1" applyProtection="1">
      <alignment vertical="center" wrapText="1"/>
    </xf>
    <xf numFmtId="0" fontId="9" fillId="28" borderId="0" xfId="0" applyFont="1" applyFill="1" applyBorder="1" applyAlignment="1" applyProtection="1">
      <alignment vertical="center" wrapText="1"/>
    </xf>
    <xf numFmtId="0" fontId="9" fillId="29" borderId="92" xfId="0" applyFont="1" applyFill="1" applyBorder="1" applyAlignment="1" applyProtection="1">
      <alignment horizontal="left" vertical="center" wrapText="1"/>
    </xf>
    <xf numFmtId="0" fontId="16" fillId="2" borderId="29" xfId="0" applyFont="1" applyFill="1" applyBorder="1" applyAlignment="1" applyProtection="1">
      <alignment horizontal="center" vertical="center"/>
    </xf>
    <xf numFmtId="0" fontId="16" fillId="2" borderId="49"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0" fontId="20" fillId="2" borderId="51" xfId="0" applyFont="1" applyFill="1" applyBorder="1" applyAlignment="1" applyProtection="1">
      <alignment horizontal="center" vertical="center"/>
    </xf>
    <xf numFmtId="0" fontId="20" fillId="2" borderId="54" xfId="0" applyFont="1" applyFill="1" applyBorder="1" applyAlignment="1" applyProtection="1">
      <alignment horizontal="center" vertical="center"/>
    </xf>
    <xf numFmtId="0" fontId="40" fillId="2" borderId="58" xfId="0" applyFont="1" applyFill="1" applyBorder="1" applyAlignment="1" applyProtection="1">
      <alignment horizontal="center" vertical="center" wrapText="1"/>
    </xf>
    <xf numFmtId="0" fontId="40" fillId="2" borderId="100" xfId="0" applyFont="1" applyFill="1" applyBorder="1" applyAlignment="1" applyProtection="1">
      <alignment horizontal="center" vertical="center" wrapText="1"/>
    </xf>
    <xf numFmtId="0" fontId="20" fillId="2" borderId="58" xfId="0" applyFont="1" applyFill="1" applyBorder="1" applyAlignment="1" applyProtection="1">
      <alignment horizontal="center" vertical="center" wrapText="1"/>
    </xf>
    <xf numFmtId="0" fontId="20" fillId="2" borderId="100" xfId="0" applyFont="1" applyFill="1" applyBorder="1" applyAlignment="1" applyProtection="1">
      <alignment horizontal="center" vertical="center" wrapText="1"/>
    </xf>
    <xf numFmtId="0" fontId="20" fillId="2" borderId="89"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20" fillId="2" borderId="110" xfId="0" applyNumberFormat="1" applyFont="1" applyFill="1" applyBorder="1" applyAlignment="1" applyProtection="1">
      <alignment horizontal="center" vertical="center" wrapText="1"/>
    </xf>
    <xf numFmtId="49" fontId="20" fillId="2" borderId="93" xfId="0" applyNumberFormat="1" applyFont="1" applyFill="1" applyBorder="1" applyAlignment="1" applyProtection="1">
      <alignment horizontal="center" vertical="center" wrapText="1"/>
    </xf>
    <xf numFmtId="0" fontId="9" fillId="0" borderId="113" xfId="0" applyFont="1" applyFill="1" applyBorder="1" applyAlignment="1" applyProtection="1">
      <alignment horizontal="center" vertical="center"/>
    </xf>
    <xf numFmtId="0" fontId="9" fillId="0" borderId="114" xfId="0" applyFont="1" applyFill="1" applyBorder="1" applyAlignment="1" applyProtection="1">
      <alignment horizontal="center" vertical="center"/>
    </xf>
    <xf numFmtId="0" fontId="9" fillId="0" borderId="216" xfId="0" applyFont="1" applyFill="1" applyBorder="1" applyAlignment="1" applyProtection="1">
      <alignment horizontal="center" vertical="center"/>
    </xf>
    <xf numFmtId="0" fontId="0" fillId="0" borderId="41" xfId="0" applyFont="1" applyFill="1" applyBorder="1" applyAlignment="1" applyProtection="1">
      <alignment horizontal="center" vertical="center" wrapText="1"/>
    </xf>
    <xf numFmtId="0" fontId="0" fillId="0" borderId="41" xfId="0" applyFont="1" applyFill="1" applyBorder="1" applyAlignment="1" applyProtection="1">
      <alignment horizontal="center" vertical="center"/>
    </xf>
    <xf numFmtId="0" fontId="0" fillId="18" borderId="41" xfId="0" applyFont="1" applyFill="1" applyBorder="1" applyAlignment="1" applyProtection="1">
      <alignment horizontal="center" vertical="center"/>
    </xf>
    <xf numFmtId="0" fontId="0" fillId="18" borderId="13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5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15" borderId="41" xfId="0" applyFont="1" applyFill="1" applyBorder="1" applyAlignment="1" applyProtection="1">
      <alignment horizontal="center" vertical="center"/>
      <protection locked="0"/>
    </xf>
    <xf numFmtId="0" fontId="0" fillId="5" borderId="128" xfId="0" applyFill="1" applyBorder="1" applyAlignment="1" applyProtection="1">
      <alignment horizontal="left" vertical="top" wrapText="1"/>
      <protection locked="0"/>
    </xf>
    <xf numFmtId="0" fontId="0" fillId="5" borderId="136" xfId="0" applyFill="1" applyBorder="1" applyAlignment="1" applyProtection="1">
      <alignment horizontal="left" vertical="top" wrapText="1"/>
      <protection locked="0"/>
    </xf>
    <xf numFmtId="0" fontId="0" fillId="5" borderId="123"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2" xfId="0" applyFill="1" applyBorder="1" applyAlignment="1" applyProtection="1">
      <alignment horizontal="left" vertical="top" wrapText="1"/>
      <protection locked="0"/>
    </xf>
    <xf numFmtId="0" fontId="0" fillId="5" borderId="95" xfId="0" applyFill="1" applyBorder="1" applyAlignment="1" applyProtection="1">
      <alignment horizontal="left" vertical="top" wrapText="1"/>
      <protection locked="0"/>
    </xf>
    <xf numFmtId="0" fontId="0" fillId="5" borderId="139" xfId="0" applyFill="1" applyBorder="1" applyAlignment="1" applyProtection="1">
      <alignment horizontal="left" vertical="top" wrapText="1"/>
      <protection locked="0"/>
    </xf>
    <xf numFmtId="0" fontId="0" fillId="5" borderId="141" xfId="0" applyFill="1" applyBorder="1" applyAlignment="1" applyProtection="1">
      <alignment horizontal="left" vertical="top" wrapText="1"/>
      <protection locked="0"/>
    </xf>
    <xf numFmtId="0" fontId="0" fillId="18" borderId="129" xfId="0" applyFill="1" applyBorder="1" applyAlignment="1">
      <alignment horizontal="left" vertical="center" wrapText="1"/>
    </xf>
    <xf numFmtId="0" fontId="0" fillId="4" borderId="130" xfId="0" applyFill="1" applyBorder="1" applyAlignment="1" applyProtection="1">
      <alignment horizontal="center" vertical="center"/>
      <protection locked="0"/>
    </xf>
    <xf numFmtId="0" fontId="0" fillId="4" borderId="124" xfId="0" applyFill="1" applyBorder="1" applyAlignment="1" applyProtection="1">
      <alignment horizontal="center" vertical="center"/>
      <protection locked="0"/>
    </xf>
    <xf numFmtId="0" fontId="0" fillId="18" borderId="134" xfId="0" applyFill="1" applyBorder="1" applyAlignment="1">
      <alignment horizontal="left" vertical="center" wrapText="1"/>
    </xf>
    <xf numFmtId="0" fontId="0" fillId="18" borderId="130" xfId="0" applyFill="1" applyBorder="1" applyAlignment="1">
      <alignment horizontal="left" vertical="center" wrapText="1"/>
    </xf>
    <xf numFmtId="0" fontId="0" fillId="18" borderId="131" xfId="0" applyFill="1" applyBorder="1" applyAlignment="1">
      <alignment horizontal="left" vertical="center" wrapText="1"/>
    </xf>
    <xf numFmtId="0" fontId="0" fillId="18" borderId="124" xfId="0" applyFill="1" applyBorder="1" applyAlignment="1">
      <alignment horizontal="left" vertical="center" wrapText="1"/>
    </xf>
    <xf numFmtId="0" fontId="0" fillId="18" borderId="128" xfId="0" applyFill="1" applyBorder="1" applyAlignment="1">
      <alignment horizontal="left" vertical="center" wrapText="1"/>
    </xf>
    <xf numFmtId="0" fontId="0" fillId="18" borderId="136" xfId="0" applyFill="1" applyBorder="1" applyAlignment="1">
      <alignment horizontal="left" vertical="center" wrapText="1"/>
    </xf>
    <xf numFmtId="0" fontId="0" fillId="18" borderId="123" xfId="0" applyFill="1" applyBorder="1" applyAlignment="1">
      <alignment horizontal="left" vertical="center" wrapText="1"/>
    </xf>
    <xf numFmtId="0" fontId="0" fillId="4" borderId="129" xfId="0" applyFill="1" applyBorder="1" applyAlignment="1" applyProtection="1">
      <alignment horizontal="center" vertical="center"/>
      <protection locked="0"/>
    </xf>
    <xf numFmtId="0" fontId="0" fillId="25" borderId="166" xfId="0" applyFill="1" applyBorder="1" applyAlignment="1" applyProtection="1">
      <alignment horizontal="left" vertical="center" wrapText="1"/>
      <protection locked="0"/>
    </xf>
    <xf numFmtId="0" fontId="0" fillId="25" borderId="217" xfId="0" applyFill="1" applyBorder="1" applyAlignment="1" applyProtection="1">
      <alignment horizontal="left" vertical="center" wrapText="1"/>
      <protection locked="0"/>
    </xf>
    <xf numFmtId="0" fontId="0" fillId="25" borderId="145" xfId="0" applyFill="1" applyBorder="1" applyAlignment="1" applyProtection="1">
      <alignment horizontal="left" vertical="center" wrapText="1"/>
      <protection locked="0"/>
    </xf>
    <xf numFmtId="0" fontId="0" fillId="25" borderId="218" xfId="0" applyFill="1" applyBorder="1" applyAlignment="1" applyProtection="1">
      <alignment horizontal="left" vertical="center" wrapText="1"/>
      <protection locked="0"/>
    </xf>
    <xf numFmtId="0" fontId="0" fillId="25" borderId="192" xfId="0" applyFill="1" applyBorder="1" applyAlignment="1" applyProtection="1">
      <alignment horizontal="left" vertical="center" wrapText="1"/>
      <protection locked="0"/>
    </xf>
    <xf numFmtId="0" fontId="0" fillId="25" borderId="64" xfId="0" applyFill="1" applyBorder="1" applyAlignment="1" applyProtection="1">
      <alignment horizontal="left" vertical="center" wrapText="1"/>
      <protection locked="0"/>
    </xf>
    <xf numFmtId="0" fontId="58" fillId="0" borderId="0" xfId="0" applyFont="1" applyAlignment="1">
      <alignment horizontal="center" vertical="center" wrapText="1"/>
    </xf>
    <xf numFmtId="0" fontId="42" fillId="0" borderId="0" xfId="0" applyFont="1" applyAlignment="1">
      <alignment horizontal="right" vertical="center"/>
    </xf>
    <xf numFmtId="0" fontId="0" fillId="0" borderId="0" xfId="0" applyAlignment="1">
      <alignment horizontal="left" vertical="center"/>
    </xf>
    <xf numFmtId="0" fontId="3" fillId="0" borderId="0" xfId="0" applyFont="1" applyAlignment="1">
      <alignment horizontal="left" vertical="center"/>
    </xf>
    <xf numFmtId="0" fontId="0" fillId="41" borderId="130" xfId="0" applyFill="1" applyBorder="1" applyAlignment="1">
      <alignment horizontal="center" vertical="center" wrapText="1"/>
    </xf>
    <xf numFmtId="0" fontId="0" fillId="41" borderId="131" xfId="0" applyFill="1" applyBorder="1" applyAlignment="1">
      <alignment horizontal="center" vertical="center" wrapText="1"/>
    </xf>
    <xf numFmtId="0" fontId="0" fillId="41" borderId="124" xfId="0" applyFill="1" applyBorder="1" applyAlignment="1">
      <alignment horizontal="center" vertical="center" wrapText="1"/>
    </xf>
    <xf numFmtId="0" fontId="0" fillId="42" borderId="166" xfId="0" applyFill="1" applyBorder="1" applyAlignment="1">
      <alignment horizontal="left" vertical="center" wrapText="1"/>
    </xf>
    <xf numFmtId="0" fontId="0" fillId="42" borderId="217" xfId="0" applyFill="1" applyBorder="1" applyAlignment="1">
      <alignment horizontal="left" vertical="center" wrapText="1"/>
    </xf>
    <xf numFmtId="0" fontId="0" fillId="42" borderId="145" xfId="0" applyFill="1" applyBorder="1" applyAlignment="1">
      <alignment horizontal="left" vertical="center" wrapText="1"/>
    </xf>
    <xf numFmtId="0" fontId="0" fillId="25" borderId="127" xfId="0" applyFill="1" applyBorder="1" applyAlignment="1" applyProtection="1">
      <alignment horizontal="left" vertical="center" wrapText="1"/>
      <protection locked="0"/>
    </xf>
  </cellXfs>
  <cellStyles count="24">
    <cellStyle name="60% - アクセント 6" xfId="19" builtinId="52"/>
    <cellStyle name="どちらでもない" xfId="1" builtinId="28"/>
    <cellStyle name="ハイパーリンク" xfId="2" builtinId="8" customBuiltin="1"/>
    <cellStyle name="悪い 2" xfId="20"/>
    <cellStyle name="桁区切り" xfId="21" builtinId="6"/>
    <cellStyle name="標準" xfId="0" builtinId="0"/>
    <cellStyle name="標準 2" xfId="3"/>
    <cellStyle name="標準 2 2" xfId="4"/>
    <cellStyle name="標準 2 3" xfId="5"/>
    <cellStyle name="標準 3" xfId="6"/>
    <cellStyle name="標準 3 2" xfId="7"/>
    <cellStyle name="標準 3 3" xfId="8"/>
    <cellStyle name="標準 4" xfId="9"/>
    <cellStyle name="標準 4 2" xfId="10"/>
    <cellStyle name="標準 4 2 2" xfId="11"/>
    <cellStyle name="標準 4 3" xfId="12"/>
    <cellStyle name="標準 4 4" xfId="13"/>
    <cellStyle name="標準 4 5" xfId="14"/>
    <cellStyle name="標準 5" xfId="15"/>
    <cellStyle name="標準 5 2" xfId="16"/>
    <cellStyle name="標準 5 2 2" xfId="17"/>
    <cellStyle name="標準 5 3" xfId="18"/>
    <cellStyle name="標準 6" xfId="22"/>
    <cellStyle name="標準 7" xfId="23"/>
  </cellStyles>
  <dxfs count="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9C0006"/>
      </font>
      <fill>
        <patternFill>
          <bgColor rgb="FFFFC7CE"/>
        </patternFill>
      </fill>
    </dxf>
  </dxfs>
  <tableStyles count="0" defaultTableStyle="TableStyleMedium9" defaultPivotStyle="PivotStyleLight16"/>
  <colors>
    <mruColors>
      <color rgb="FFCCFFCC"/>
      <color rgb="FFCCFF33"/>
      <color rgb="FFFFFFCC"/>
      <color rgb="FFCCFFFF"/>
      <color rgb="FF99CCFF"/>
      <color rgb="FFFF99FF"/>
      <color rgb="FFCC99FF"/>
      <color rgb="FFFFCCFF"/>
      <color rgb="FFCC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156135</xdr:colOff>
      <xdr:row>3</xdr:row>
      <xdr:rowOff>161925</xdr:rowOff>
    </xdr:from>
    <xdr:to>
      <xdr:col>10</xdr:col>
      <xdr:colOff>4219574</xdr:colOff>
      <xdr:row>9</xdr:row>
      <xdr:rowOff>354079</xdr:rowOff>
    </xdr:to>
    <xdr:sp macro="" textlink="">
      <xdr:nvSpPr>
        <xdr:cNvPr id="3" name="テキスト ボックス 2">
          <a:extLst>
            <a:ext uri="{FF2B5EF4-FFF2-40B4-BE49-F238E27FC236}">
              <a16:creationId xmlns:a16="http://schemas.microsoft.com/office/drawing/2014/main" id="{00000000-0008-0000-0500-000004000000}"/>
            </a:ext>
          </a:extLst>
        </xdr:cNvPr>
        <xdr:cNvSpPr txBox="1"/>
      </xdr:nvSpPr>
      <xdr:spPr>
        <a:xfrm>
          <a:off x="11414685" y="895350"/>
          <a:ext cx="5816039" cy="1373254"/>
        </a:xfrm>
        <a:prstGeom prst="rect">
          <a:avLst/>
        </a:prstGeom>
        <a:solidFill>
          <a:srgbClr val="CCFFCC"/>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凡例</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a:t>
          </a:r>
          <a:r>
            <a:rPr kumimoji="1" lang="ja-JP" altLang="en-US" sz="1100">
              <a:solidFill>
                <a:sysClr val="windowText" lastClr="000000"/>
              </a:solidFill>
            </a:rPr>
            <a:t>：必須要件</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B</a:t>
          </a:r>
          <a:r>
            <a:rPr kumimoji="1" lang="ja-JP" altLang="en-US" sz="1100">
              <a:solidFill>
                <a:sysClr val="windowText" lastClr="000000"/>
              </a:solidFill>
            </a:rPr>
            <a:t>：望ましい（＊）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C</a:t>
          </a:r>
          <a:r>
            <a:rPr kumimoji="1" lang="ja-JP" altLang="en-US" sz="1100">
              <a:solidFill>
                <a:sysClr val="windowText" lastClr="000000"/>
              </a:solidFill>
            </a:rPr>
            <a:t>：望ましい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a:t>
          </a:r>
          <a:r>
            <a:rPr kumimoji="1" lang="ja-JP" altLang="ja-JP" sz="1100">
              <a:solidFill>
                <a:schemeClr val="dk1"/>
              </a:solidFill>
              <a:effectLst/>
              <a:latin typeface="+mn-lt"/>
              <a:ea typeface="+mn-ea"/>
              <a:cs typeface="+mn-cs"/>
            </a:rPr>
            <a:t>：参考（左記の記入箇所に該当しない部分は回答不要）</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：参考（左記の記入箇所に該当しない部分は回答不要）</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F35_&#30142;&#30149;&#24863;&#26579;&#30151;&#23550;&#31574;&#35506;/84_&#30142;&#30149;&#23550;&#31574;&#29677;/05%20%20&#12364;&#12435;&#23550;&#31574;/16%20%20&#29694;&#27841;&#22577;&#21578;/&#25312;&#28857;&#30149;&#38498;&#12289;&#22320;&#22495;&#12364;&#12435;&#35386;&#30274;&#30149;&#38498;/R6/02_&#30476;&#8594;&#30149;&#38498;&#65288;&#20381;&#38972;&#65289;/04_&#12304;&#12525;&#12483;&#12463;&#12394;&#12375;&#12539;&#20316;&#26989;&#29992;&#12305;&#37117;&#36947;&#24220;&#30476;&#12467;&#12540;&#12489;_&#37117;&#36947;&#24220;&#30476;&#21517;_&#9675;&#9675;&#30149;&#38498;&#12304;&#27096;&#24335;&#65299;&#12539;&#65300;&#12305;&#20196;&#21644;&#65302;&#24180;&#24230;_&#12364;&#12435;&#35386;&#30274;&#36899;&#25658;&#25312;&#28857;&#30149;&#38498;&#31561;&#12288;&#29694;&#27841;&#22577;&#21578;&#2636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89393\AppData\Local\Temp\ad701c7f-3c27-41e3-aecc-59b77effcbb4_&#27096;&#24335;&#65297;&#65374;&#65301;.zip.bb4\&#12304;&#12525;&#12483;&#12463;&#12394;&#12375;&#12539;&#20316;&#26989;&#29992;&#12305;&#37117;&#36947;&#24220;&#30476;&#12467;&#12540;&#12489;_&#37117;&#36947;&#24220;&#30476;&#21517;_&#9675;&#9675;&#30149;&#38498;&#12304;&#27096;&#24335;&#65299;&#12539;&#65300;&#12305;&#20196;&#21644;&#65302;&#24180;&#24230;_&#12364;&#12435;&#35386;&#30274;&#36899;&#25658;&#25312;&#28857;&#30149;&#38498;&#31561;&#12288;&#29694;&#27841;&#22577;&#21578;&#2636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89393\AppData\Local\Temp\130ca7af-8590-440e-aad2-13501adb92cc_&#27096;&#24335;&#65297;&#65374;&#65301;.zip.2cc\&#12304;&#12525;&#12483;&#12463;&#12394;&#12375;&#12539;&#20316;&#26989;&#29992;&#12305;&#37117;&#36947;&#24220;&#30476;&#12467;&#12540;&#12489;_&#37117;&#36947;&#24220;&#30476;&#21517;_&#9675;&#9675;&#30149;&#38498;&#12304;&#27096;&#24335;&#65299;&#12539;&#65300;&#12305;&#20196;&#21644;&#65302;&#24180;&#24230;_&#12364;&#12435;&#35386;&#30274;&#36899;&#25658;&#25312;&#28857;&#30149;&#38498;&#31561;&#12288;&#29694;&#27841;&#22577;&#21578;&#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局使用（発出時は非表示にすること）"/>
      <sheetName val="入力時の注意事項"/>
      <sheetName val="表紙"/>
      <sheetName val="様式3（連絡先）"/>
      <sheetName val="様式4（全般事項）"/>
      <sheetName val="様式４(機能別)"/>
      <sheetName val="(参考)診療割合算出表"/>
      <sheetName val="別紙1未充足要件"/>
      <sheetName val="別紙2専門とするがんの診療状況"/>
      <sheetName val="別紙3自施設で対応しないもの"/>
      <sheetName val="別紙4カンファレンス"/>
      <sheetName val="別紙5緩和外来"/>
      <sheetName val="別紙6緩和病棟"/>
      <sheetName val="別紙7地域緩和ケア連携体制"/>
      <sheetName val="別紙8緩和ケアメンバーと活動"/>
      <sheetName val="別紙9インターネット環境"/>
      <sheetName val="別紙10患者の特性に応じた支援"/>
      <sheetName val="別紙11相談内容"/>
      <sheetName val="別紙12相談支援センター窓口等"/>
      <sheetName val="別紙13相談支援センター体制"/>
      <sheetName val="別紙14連携協力体制"/>
      <sheetName val="別紙15専門外来"/>
      <sheetName val="別紙16院内がん登録"/>
      <sheetName val="別紙17臨床試験・治験"/>
      <sheetName val="別紙18研究窓口"/>
      <sheetName val="別紙19チーム医療の提供体制"/>
      <sheetName val="別紙20医療安全・第三者評価"/>
      <sheetName val="別紙21PCCメンバー"/>
      <sheetName val="別紙22集学的治療提供体制"/>
      <sheetName val="別紙23連携診療体制"/>
      <sheetName val="別紙24特定領域人材交流"/>
      <sheetName val="別紙25グループ指定の状況"/>
      <sheetName val="別紙26グループ間の人材交流計画"/>
      <sheetName val="別紙27グループ指定の状況"/>
      <sheetName val="別紙28都道府県協議会"/>
      <sheetName val="別紙29歯科との連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局使用（発出時は非表示にすること）"/>
      <sheetName val="入力時の注意事項"/>
      <sheetName val="表紙"/>
      <sheetName val="様式3（連絡先）"/>
      <sheetName val="様式4（全般事項）"/>
      <sheetName val="様式４(機能別)"/>
      <sheetName val="(参考)診療割合算出表"/>
      <sheetName val="別紙1未充足要件"/>
      <sheetName val="別紙2専門とするがんの診療状況"/>
      <sheetName val="別紙3自施設で対応しないもの"/>
      <sheetName val="別紙4カンファレンス"/>
      <sheetName val="別紙5緩和外来"/>
      <sheetName val="別紙6緩和病棟"/>
      <sheetName val="別紙7地域緩和ケア連携体制"/>
      <sheetName val="別紙8緩和ケアメンバーと活動"/>
      <sheetName val="別紙9インターネット環境"/>
      <sheetName val="別紙10患者の特性に応じた支援"/>
      <sheetName val="別紙11相談内容"/>
      <sheetName val="別紙12相談支援センター窓口等"/>
      <sheetName val="別紙13相談支援センター体制"/>
      <sheetName val="別紙14連携協力体制"/>
      <sheetName val="別紙15専門外来"/>
      <sheetName val="別紙16院内がん登録"/>
      <sheetName val="別紙17臨床試験・治験"/>
      <sheetName val="別紙18研究窓口"/>
      <sheetName val="別紙19チーム医療の提供体制"/>
      <sheetName val="別紙20医療安全・第三者評価"/>
      <sheetName val="別紙21PCCメンバー"/>
      <sheetName val="別紙22集学的治療提供体制"/>
      <sheetName val="別紙23連携診療体制"/>
      <sheetName val="別紙24特定領域人材交流"/>
      <sheetName val="別紙25グループ指定の状況"/>
      <sheetName val="別紙26グループ間の人材交流計画"/>
      <sheetName val="別紙27グループ指定の状況"/>
      <sheetName val="別紙28都道府県協議会"/>
      <sheetName val="別紙29歯科との連携"/>
    </sheetNames>
    <sheetDataSet>
      <sheetData sheetId="0">
        <row r="3">
          <cell r="B3" t="str">
            <v>令和６年９月１日時点</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局使用（発出時は非表示にすること）"/>
      <sheetName val="入力時の注意事項"/>
      <sheetName val="表紙"/>
      <sheetName val="様式3（連絡先）"/>
      <sheetName val="様式4（全般事項）"/>
      <sheetName val="様式４(機能別)"/>
      <sheetName val="(参考)診療割合算出表"/>
      <sheetName val="別紙1未充足要件"/>
      <sheetName val="別紙2専門とするがんの診療状況"/>
      <sheetName val="別紙3自施設で対応しないもの"/>
      <sheetName val="別紙4カンファレンス"/>
      <sheetName val="別紙5緩和外来"/>
      <sheetName val="別紙6緩和病棟"/>
      <sheetName val="別紙7地域緩和ケア連携体制"/>
      <sheetName val="別紙8緩和ケアメンバーと活動"/>
      <sheetName val="別紙9インターネット環境"/>
      <sheetName val="別紙10患者の特性に応じた支援"/>
      <sheetName val="別紙11相談内容"/>
      <sheetName val="別紙12相談支援センター窓口等"/>
      <sheetName val="別紙13相談支援センター体制"/>
      <sheetName val="別紙14連携協力体制"/>
      <sheetName val="別紙15専門外来"/>
      <sheetName val="別紙16院内がん登録"/>
      <sheetName val="別紙17臨床試験・治験"/>
      <sheetName val="別紙18研究窓口"/>
      <sheetName val="別紙19チーム医療の提供体制"/>
      <sheetName val="別紙20医療安全・第三者評価"/>
      <sheetName val="別紙21PCCメンバー"/>
      <sheetName val="別紙22集学的治療提供体制"/>
      <sheetName val="別紙23連携診療体制"/>
      <sheetName val="別紙24特定領域人材交流"/>
      <sheetName val="別紙25グループ指定の状況"/>
      <sheetName val="別紙26グループ間の人材交流計画"/>
      <sheetName val="別紙27グループ指定の状況"/>
      <sheetName val="別紙28都道府県協議会"/>
      <sheetName val="別紙29歯科との連携"/>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Normal="100" workbookViewId="0">
      <selection activeCell="H2" sqref="H2"/>
    </sheetView>
  </sheetViews>
  <sheetFormatPr defaultRowHeight="13.5"/>
  <cols>
    <col min="1" max="1" width="25.625" customWidth="1"/>
    <col min="2" max="2" width="65.625" customWidth="1"/>
  </cols>
  <sheetData>
    <row r="1" spans="1:2" ht="39.75" customHeight="1">
      <c r="A1" s="908" t="s">
        <v>105</v>
      </c>
      <c r="B1" s="908"/>
    </row>
    <row r="2" spans="1:2" ht="19.5" customHeight="1">
      <c r="A2" s="2"/>
      <c r="B2" s="2"/>
    </row>
    <row r="3" spans="1:2" ht="39.75" customHeight="1">
      <c r="A3" s="159" t="s">
        <v>394</v>
      </c>
      <c r="B3" s="27"/>
    </row>
    <row r="4" spans="1:2" ht="19.5" customHeight="1" thickBot="1">
      <c r="A4" s="2"/>
      <c r="B4" s="2"/>
    </row>
    <row r="5" spans="1:2" ht="39.75" customHeight="1" thickBot="1">
      <c r="A5" s="160" t="s">
        <v>106</v>
      </c>
      <c r="B5" s="193"/>
    </row>
    <row r="6" spans="1:2" ht="39.75" customHeight="1" thickBot="1">
      <c r="A6" s="160" t="s">
        <v>107</v>
      </c>
      <c r="B6" s="193"/>
    </row>
    <row r="7" spans="1:2" ht="39.75" customHeight="1" thickBot="1">
      <c r="A7" s="160" t="s">
        <v>108</v>
      </c>
      <c r="B7" s="193"/>
    </row>
    <row r="8" spans="1:2" ht="39.75" customHeight="1" thickBot="1">
      <c r="A8" s="160" t="s">
        <v>109</v>
      </c>
      <c r="B8" s="193"/>
    </row>
    <row r="9" spans="1:2" ht="39.75" customHeight="1" thickBot="1">
      <c r="A9" s="160" t="s">
        <v>110</v>
      </c>
      <c r="B9" s="193"/>
    </row>
    <row r="10" spans="1:2">
      <c r="A10" s="2"/>
      <c r="B10" s="2"/>
    </row>
    <row r="11" spans="1:2">
      <c r="B11" s="219" t="s">
        <v>395</v>
      </c>
    </row>
  </sheetData>
  <mergeCells count="1">
    <mergeCell ref="A1:B1"/>
  </mergeCells>
  <phoneticPr fontId="5"/>
  <dataValidations xWindow="495" yWindow="365" count="2">
    <dataValidation type="custom" imeMode="halfAlpha" allowBlank="1" showInputMessage="1" showErrorMessage="1" error="半角で入力してください" prompt="半角で入力" sqref="B7">
      <formula1>LEN(B7)=LENB(B7)</formula1>
    </dataValidation>
    <dataValidation type="custom" imeMode="disabled" allowBlank="1" showInputMessage="1" showErrorMessage="1" error="半角で入力してください" prompt="半角で入力" sqref="B8:B9">
      <formula1>LEN(B8)=LENB(B8)</formula1>
    </dataValidation>
  </dataValidations>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view="pageBreakPreview" zoomScale="130" zoomScaleNormal="100" zoomScaleSheetLayoutView="130" workbookViewId="0">
      <selection activeCell="I11" sqref="H11:I11"/>
    </sheetView>
  </sheetViews>
  <sheetFormatPr defaultRowHeight="13.5"/>
  <cols>
    <col min="1" max="2" width="9.625" customWidth="1"/>
    <col min="3" max="3" width="5.625" customWidth="1"/>
    <col min="4" max="4" width="15.625" customWidth="1"/>
    <col min="5" max="5" width="5.625" customWidth="1"/>
    <col min="6" max="6" width="20.375" customWidth="1"/>
    <col min="7" max="9" width="9.625" customWidth="1"/>
    <col min="10" max="10" width="13.25" customWidth="1"/>
  </cols>
  <sheetData>
    <row r="1" spans="1:11" ht="20.25" customHeight="1">
      <c r="A1" s="1181" t="s">
        <v>353</v>
      </c>
      <c r="B1" s="1181"/>
      <c r="C1" s="1181"/>
      <c r="D1" s="1181"/>
      <c r="E1" s="1181"/>
      <c r="F1" s="1181"/>
      <c r="G1" s="1181"/>
      <c r="H1" s="1181"/>
      <c r="I1" s="1181"/>
      <c r="J1" s="1181"/>
    </row>
    <row r="2" spans="1:11" ht="4.5" customHeight="1">
      <c r="A2" s="2"/>
      <c r="B2" s="2"/>
      <c r="C2" s="2"/>
      <c r="D2" s="2"/>
      <c r="E2" s="2"/>
      <c r="F2" s="2"/>
      <c r="G2" s="2"/>
      <c r="H2" s="2"/>
      <c r="I2" s="2"/>
      <c r="J2" s="2"/>
    </row>
    <row r="3" spans="1:11" ht="19.5" customHeight="1">
      <c r="A3" s="22"/>
      <c r="B3" s="22"/>
      <c r="C3" s="22"/>
      <c r="D3" s="22"/>
      <c r="E3" s="22"/>
      <c r="F3" s="23" t="s">
        <v>77</v>
      </c>
      <c r="G3" s="1182">
        <f>連絡先!B3</f>
        <v>0</v>
      </c>
      <c r="H3" s="1183"/>
      <c r="I3" s="1183"/>
      <c r="J3" s="1184"/>
    </row>
    <row r="4" spans="1:11" ht="19.5" customHeight="1">
      <c r="A4" s="22"/>
      <c r="B4" s="22"/>
      <c r="C4" s="22"/>
      <c r="D4" s="22"/>
      <c r="E4" s="22"/>
      <c r="F4" s="21" t="s">
        <v>369</v>
      </c>
      <c r="G4" s="19" t="s">
        <v>1198</v>
      </c>
      <c r="H4" s="19"/>
      <c r="I4" s="24"/>
      <c r="J4" s="24"/>
    </row>
    <row r="5" spans="1:11" ht="19.5" customHeight="1">
      <c r="A5" s="22"/>
      <c r="B5" s="22"/>
      <c r="C5" s="22"/>
      <c r="D5" s="22"/>
      <c r="E5" s="22"/>
      <c r="F5" s="21"/>
      <c r="G5" s="19"/>
      <c r="H5" s="19"/>
      <c r="I5" s="24"/>
      <c r="J5" s="24"/>
    </row>
    <row r="6" spans="1:11" ht="32.25" customHeight="1" thickBot="1">
      <c r="A6" s="1185" t="s">
        <v>359</v>
      </c>
      <c r="B6" s="1186"/>
      <c r="C6" s="1186"/>
      <c r="D6" s="1186"/>
      <c r="E6" s="1186"/>
      <c r="F6" s="1186"/>
      <c r="G6" s="1186"/>
      <c r="H6" s="1186"/>
      <c r="I6" s="1186"/>
      <c r="J6" s="1187"/>
    </row>
    <row r="7" spans="1:11" ht="18" customHeight="1" thickBot="1">
      <c r="A7" s="189" t="s">
        <v>1199</v>
      </c>
      <c r="B7" s="25"/>
      <c r="C7" s="25"/>
      <c r="D7" s="145" t="s">
        <v>478</v>
      </c>
      <c r="E7" s="145"/>
      <c r="F7" s="25"/>
      <c r="H7" s="199"/>
      <c r="I7" s="214" t="s">
        <v>62</v>
      </c>
      <c r="J7" s="192"/>
    </row>
    <row r="8" spans="1:11" ht="18" customHeight="1" thickBot="1">
      <c r="A8" s="262"/>
      <c r="B8" s="25"/>
      <c r="C8" s="25"/>
      <c r="D8" s="145" t="s">
        <v>480</v>
      </c>
      <c r="E8" s="145"/>
      <c r="F8" s="25"/>
      <c r="G8" s="263"/>
      <c r="H8" s="199"/>
      <c r="I8" s="22" t="s">
        <v>479</v>
      </c>
      <c r="J8" s="192"/>
    </row>
    <row r="9" spans="1:11" ht="43.5" customHeight="1">
      <c r="A9" s="190" t="s">
        <v>362</v>
      </c>
      <c r="B9" s="1188" t="s">
        <v>1200</v>
      </c>
      <c r="C9" s="1188"/>
      <c r="D9" s="1188"/>
      <c r="E9" s="1188"/>
      <c r="F9" s="1188"/>
      <c r="G9" s="1188"/>
      <c r="H9" s="1188"/>
      <c r="I9" s="1188"/>
      <c r="J9" s="1189"/>
    </row>
    <row r="10" spans="1:11" ht="32.1" customHeight="1">
      <c r="A10" s="191" t="s">
        <v>360</v>
      </c>
      <c r="B10" s="1190" t="s">
        <v>361</v>
      </c>
      <c r="C10" s="1190"/>
      <c r="D10" s="1190"/>
      <c r="E10" s="1190"/>
      <c r="F10" s="1190"/>
      <c r="G10" s="1190"/>
      <c r="H10" s="1190"/>
      <c r="I10" s="1190"/>
      <c r="J10" s="1191"/>
    </row>
    <row r="11" spans="1:11" ht="20.100000000000001" customHeight="1" thickBot="1">
      <c r="A11" s="543" t="s">
        <v>883</v>
      </c>
      <c r="B11" s="544"/>
      <c r="C11" s="544"/>
      <c r="D11" s="544"/>
      <c r="E11" s="544"/>
      <c r="F11" s="544"/>
      <c r="G11" s="544"/>
      <c r="H11" s="544"/>
      <c r="I11" s="506"/>
      <c r="J11" s="545"/>
      <c r="K11" s="534"/>
    </row>
    <row r="12" spans="1:11" ht="20.100000000000001" customHeight="1" thickBot="1">
      <c r="A12" s="1174" t="s">
        <v>884</v>
      </c>
      <c r="B12" s="1174"/>
      <c r="C12" s="1174"/>
      <c r="D12" s="1174"/>
      <c r="E12" s="1174"/>
      <c r="F12" s="1175"/>
      <c r="G12" s="546"/>
      <c r="H12" s="277"/>
      <c r="I12" s="547" t="s">
        <v>72</v>
      </c>
      <c r="J12" s="548"/>
      <c r="K12" s="549"/>
    </row>
    <row r="13" spans="1:11" ht="20.100000000000001" customHeight="1" thickBot="1">
      <c r="A13" s="1176" t="s">
        <v>888</v>
      </c>
      <c r="B13" s="1177"/>
      <c r="C13" s="1177"/>
      <c r="D13" s="1177"/>
      <c r="E13" s="1177"/>
      <c r="F13" s="1177"/>
      <c r="G13" s="550"/>
      <c r="H13" s="277"/>
      <c r="I13" s="551" t="s">
        <v>79</v>
      </c>
      <c r="J13" s="552"/>
      <c r="K13" s="549"/>
    </row>
    <row r="14" spans="1:11" ht="20.100000000000001" customHeight="1" thickBot="1">
      <c r="A14" s="543" t="s">
        <v>885</v>
      </c>
      <c r="B14" s="544"/>
      <c r="C14" s="544"/>
      <c r="D14" s="544"/>
      <c r="E14" s="544"/>
      <c r="F14" s="544"/>
      <c r="G14" s="544"/>
      <c r="H14" s="544"/>
      <c r="I14" s="506"/>
      <c r="J14" s="545"/>
      <c r="K14" s="534"/>
    </row>
    <row r="15" spans="1:11" ht="20.100000000000001" customHeight="1" thickBot="1">
      <c r="A15" s="1174" t="s">
        <v>886</v>
      </c>
      <c r="B15" s="1174"/>
      <c r="C15" s="1174"/>
      <c r="D15" s="1174"/>
      <c r="E15" s="1174"/>
      <c r="F15" s="1175"/>
      <c r="G15" s="546"/>
      <c r="H15" s="55"/>
      <c r="I15" s="547"/>
      <c r="J15" s="548"/>
      <c r="K15" s="549"/>
    </row>
    <row r="16" spans="1:11" ht="20.100000000000001" customHeight="1" thickBot="1">
      <c r="A16" s="556" t="s">
        <v>889</v>
      </c>
      <c r="B16" s="556"/>
      <c r="C16" s="556"/>
      <c r="D16" s="556"/>
      <c r="E16" s="556"/>
      <c r="F16" s="557"/>
      <c r="G16" s="553"/>
      <c r="H16" s="277"/>
      <c r="I16" s="547" t="s">
        <v>112</v>
      </c>
      <c r="J16" s="548"/>
      <c r="K16" s="549"/>
    </row>
    <row r="17" spans="1:11" ht="20.100000000000001" customHeight="1" thickBot="1">
      <c r="A17" s="882" t="s">
        <v>887</v>
      </c>
      <c r="B17" s="554"/>
      <c r="C17" s="554"/>
      <c r="D17" s="554"/>
      <c r="E17" s="554"/>
      <c r="F17" s="554"/>
      <c r="H17" s="555"/>
      <c r="I17" s="513"/>
      <c r="J17" s="548"/>
      <c r="K17" s="549"/>
    </row>
    <row r="18" spans="1:11" ht="48.75" customHeight="1" thickBot="1">
      <c r="A18" s="1178"/>
      <c r="B18" s="1179"/>
      <c r="C18" s="1179"/>
      <c r="D18" s="1179"/>
      <c r="E18" s="1179"/>
      <c r="F18" s="1179"/>
      <c r="G18" s="1179"/>
      <c r="H18" s="1179"/>
      <c r="I18" s="1180"/>
      <c r="J18" s="552"/>
      <c r="K18" s="549"/>
    </row>
  </sheetData>
  <protectedRanges>
    <protectedRange sqref="H12:H13 H16" name="範囲3_2"/>
    <protectedRange sqref="H12:H13 H16" name="範囲2_2"/>
  </protectedRanges>
  <mergeCells count="9">
    <mergeCell ref="A12:F12"/>
    <mergeCell ref="A13:F13"/>
    <mergeCell ref="A15:F15"/>
    <mergeCell ref="A18:I18"/>
    <mergeCell ref="A1:J1"/>
    <mergeCell ref="G3:J3"/>
    <mergeCell ref="A6:J6"/>
    <mergeCell ref="B9:J9"/>
    <mergeCell ref="B10:J10"/>
  </mergeCells>
  <phoneticPr fontId="5"/>
  <dataValidations count="4">
    <dataValidation allowBlank="1" showInputMessage="1" showErrorMessage="1" prompt="連絡先シートの病院名を反映" sqref="G3:J3"/>
    <dataValidation type="whole" operator="greaterThanOrEqual" allowBlank="1" showInputMessage="1" showErrorMessage="1" prompt="整数で入力" sqref="G8:H8 H7 H17">
      <formula1>0</formula1>
    </dataValidation>
    <dataValidation type="list" allowBlank="1" showInputMessage="1" showErrorMessage="1" sqref="H15">
      <formula1>"はい,いいえ"</formula1>
    </dataValidation>
    <dataValidation type="whole" errorStyle="warning" allowBlank="1" showInputMessage="1" showErrorMessage="1" errorTitle="入力値を要確認！" error="想定を超えた数値が入力されています。ご確認ください。" prompt="整数で入力" sqref="H16 H12:H13">
      <formula1>#REF!</formula1>
      <formula2>#REF!</formula2>
    </dataValidation>
  </dataValidations>
  <pageMargins left="0.70866141732283472" right="0.70866141732283472" top="0.74803149606299213" bottom="0.74803149606299213" header="0.31496062992125984" footer="0.31496062992125984"/>
  <pageSetup paperSize="9" scale="82" orientation="portrait" r:id="rId1"/>
  <headerFooter>
    <oddFooter>&amp;C&amp;P/&amp;N&amp;R&amp;A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130" zoomScaleNormal="100" zoomScaleSheetLayoutView="130" workbookViewId="0">
      <selection sqref="A1:F1"/>
    </sheetView>
  </sheetViews>
  <sheetFormatPr defaultRowHeight="13.5"/>
  <cols>
    <col min="1" max="1" width="4.625" customWidth="1"/>
    <col min="2" max="4" width="16.625" customWidth="1"/>
    <col min="5" max="5" width="11.125" customWidth="1"/>
    <col min="6" max="6" width="39.125" customWidth="1"/>
  </cols>
  <sheetData>
    <row r="1" spans="1:6" s="559" customFormat="1" ht="18.75">
      <c r="A1" s="1192" t="s">
        <v>890</v>
      </c>
      <c r="B1" s="1192"/>
      <c r="C1" s="1192"/>
      <c r="D1" s="1192"/>
      <c r="E1" s="1192"/>
      <c r="F1" s="1192"/>
    </row>
    <row r="2" spans="1:6" ht="4.5" customHeight="1">
      <c r="A2" s="224"/>
      <c r="B2" s="224"/>
      <c r="C2" s="224"/>
      <c r="D2" s="224"/>
      <c r="E2" s="224"/>
      <c r="F2" s="224"/>
    </row>
    <row r="3" spans="1:6" ht="20.25" customHeight="1">
      <c r="A3" s="74"/>
      <c r="B3" s="74"/>
      <c r="C3" s="77"/>
      <c r="D3" s="74"/>
      <c r="E3" s="75" t="s">
        <v>35</v>
      </c>
      <c r="F3" s="76">
        <f>連絡先!B3</f>
        <v>0</v>
      </c>
    </row>
    <row r="4" spans="1:6" ht="20.25" customHeight="1">
      <c r="A4" s="74"/>
      <c r="B4" s="74"/>
      <c r="C4" s="77"/>
      <c r="D4" s="74"/>
      <c r="E4" s="75" t="s">
        <v>36</v>
      </c>
      <c r="F4" s="196" t="s">
        <v>857</v>
      </c>
    </row>
    <row r="5" spans="1:6" s="559" customFormat="1" ht="18.75">
      <c r="A5" s="560" t="s">
        <v>209</v>
      </c>
      <c r="B5" s="558"/>
      <c r="C5" s="561"/>
      <c r="D5" s="558"/>
      <c r="E5" s="562"/>
      <c r="F5" s="563"/>
    </row>
    <row r="6" spans="1:6" s="559" customFormat="1" ht="25.5" customHeight="1">
      <c r="A6" s="564"/>
      <c r="B6" s="1197" t="s">
        <v>1227</v>
      </c>
      <c r="C6" s="1197"/>
      <c r="D6" s="1197"/>
      <c r="E6" s="1197"/>
      <c r="F6" s="1197"/>
    </row>
    <row r="7" spans="1:6" s="559" customFormat="1" ht="9" customHeight="1">
      <c r="A7" s="564"/>
      <c r="B7" s="1197"/>
      <c r="C7" s="1197"/>
      <c r="D7" s="1197"/>
      <c r="E7" s="1197"/>
      <c r="F7" s="1197"/>
    </row>
    <row r="8" spans="1:6" s="559" customFormat="1" ht="19.5" customHeight="1">
      <c r="A8" s="1193" t="s">
        <v>891</v>
      </c>
      <c r="B8" s="1193"/>
      <c r="C8" s="1193"/>
      <c r="D8" s="1193"/>
      <c r="E8" s="1193"/>
      <c r="F8" s="1193"/>
    </row>
    <row r="9" spans="1:6" ht="24.75" thickBot="1">
      <c r="A9" s="872"/>
      <c r="B9" s="873" t="s">
        <v>201</v>
      </c>
      <c r="C9" s="873" t="s">
        <v>202</v>
      </c>
      <c r="D9" s="1195" t="s">
        <v>203</v>
      </c>
      <c r="E9" s="1195"/>
      <c r="F9" s="1195"/>
    </row>
    <row r="10" spans="1:6" ht="20.25" customHeight="1" thickBot="1">
      <c r="A10" s="162" t="s">
        <v>206</v>
      </c>
      <c r="B10" s="163" t="s">
        <v>204</v>
      </c>
      <c r="C10" s="162" t="s">
        <v>205</v>
      </c>
      <c r="D10" s="1196" t="s">
        <v>207</v>
      </c>
      <c r="E10" s="1196"/>
      <c r="F10" s="1196"/>
    </row>
    <row r="11" spans="1:6" ht="24" customHeight="1" thickBot="1">
      <c r="A11" s="164">
        <v>1</v>
      </c>
      <c r="B11" s="165"/>
      <c r="C11" s="166"/>
      <c r="D11" s="1194"/>
      <c r="E11" s="1194"/>
      <c r="F11" s="1194"/>
    </row>
    <row r="12" spans="1:6" ht="24" customHeight="1" thickBot="1">
      <c r="A12" s="164">
        <v>2</v>
      </c>
      <c r="B12" s="165"/>
      <c r="C12" s="166"/>
      <c r="D12" s="1194"/>
      <c r="E12" s="1194"/>
      <c r="F12" s="1194"/>
    </row>
    <row r="13" spans="1:6" ht="24" customHeight="1" thickBot="1">
      <c r="A13" s="164">
        <v>3</v>
      </c>
      <c r="B13" s="165"/>
      <c r="C13" s="166"/>
      <c r="D13" s="1194"/>
      <c r="E13" s="1194"/>
      <c r="F13" s="1194"/>
    </row>
    <row r="14" spans="1:6" ht="24" customHeight="1" thickBot="1">
      <c r="A14" s="164">
        <v>4</v>
      </c>
      <c r="B14" s="165"/>
      <c r="C14" s="166"/>
      <c r="D14" s="1194"/>
      <c r="E14" s="1194"/>
      <c r="F14" s="1194"/>
    </row>
    <row r="15" spans="1:6" ht="24" customHeight="1" thickBot="1">
      <c r="A15" s="164">
        <v>5</v>
      </c>
      <c r="B15" s="165"/>
      <c r="C15" s="166"/>
      <c r="D15" s="1194"/>
      <c r="E15" s="1194"/>
      <c r="F15" s="1194"/>
    </row>
    <row r="16" spans="1:6" ht="24" customHeight="1" thickBot="1">
      <c r="A16" s="164">
        <v>6</v>
      </c>
      <c r="B16" s="165"/>
      <c r="C16" s="166"/>
      <c r="D16" s="1194"/>
      <c r="E16" s="1194"/>
      <c r="F16" s="1194"/>
    </row>
    <row r="17" spans="1:6" ht="24" customHeight="1" thickBot="1">
      <c r="A17" s="164">
        <v>7</v>
      </c>
      <c r="B17" s="165"/>
      <c r="C17" s="166"/>
      <c r="D17" s="1194"/>
      <c r="E17" s="1194"/>
      <c r="F17" s="1194"/>
    </row>
    <row r="18" spans="1:6" ht="24" customHeight="1" thickBot="1">
      <c r="A18" s="164">
        <v>8</v>
      </c>
      <c r="B18" s="165"/>
      <c r="C18" s="166"/>
      <c r="D18" s="1194"/>
      <c r="E18" s="1194"/>
      <c r="F18" s="1194"/>
    </row>
    <row r="19" spans="1:6" ht="24" customHeight="1" thickBot="1">
      <c r="A19" s="164">
        <v>9</v>
      </c>
      <c r="B19" s="165"/>
      <c r="C19" s="166"/>
      <c r="D19" s="1194"/>
      <c r="E19" s="1194"/>
      <c r="F19" s="1194"/>
    </row>
    <row r="20" spans="1:6" ht="24" customHeight="1" thickBot="1">
      <c r="A20" s="164">
        <v>10</v>
      </c>
      <c r="B20" s="165"/>
      <c r="C20" s="166"/>
      <c r="D20" s="1194"/>
      <c r="E20" s="1194"/>
      <c r="F20" s="1194"/>
    </row>
    <row r="21" spans="1:6" ht="24" customHeight="1" thickBot="1">
      <c r="A21" s="164">
        <v>11</v>
      </c>
      <c r="B21" s="165"/>
      <c r="C21" s="166"/>
      <c r="D21" s="1194"/>
      <c r="E21" s="1194"/>
      <c r="F21" s="1194"/>
    </row>
    <row r="22" spans="1:6" ht="24" customHeight="1" thickBot="1">
      <c r="A22" s="164">
        <v>12</v>
      </c>
      <c r="B22" s="165"/>
      <c r="C22" s="166"/>
      <c r="D22" s="1194"/>
      <c r="E22" s="1194"/>
      <c r="F22" s="1194"/>
    </row>
    <row r="23" spans="1:6" ht="24" customHeight="1" thickBot="1">
      <c r="A23" s="164">
        <v>13</v>
      </c>
      <c r="B23" s="165"/>
      <c r="C23" s="166"/>
      <c r="D23" s="1194"/>
      <c r="E23" s="1194"/>
      <c r="F23" s="1194"/>
    </row>
    <row r="24" spans="1:6" ht="24" customHeight="1" thickBot="1">
      <c r="A24" s="164">
        <v>14</v>
      </c>
      <c r="B24" s="165"/>
      <c r="C24" s="166"/>
      <c r="D24" s="1194"/>
      <c r="E24" s="1194"/>
      <c r="F24" s="1194"/>
    </row>
    <row r="25" spans="1:6" ht="24" customHeight="1" thickBot="1">
      <c r="A25" s="164">
        <v>15</v>
      </c>
      <c r="B25" s="165"/>
      <c r="C25" s="166"/>
      <c r="D25" s="1194"/>
      <c r="E25" s="1194"/>
      <c r="F25" s="1194"/>
    </row>
    <row r="26" spans="1:6" ht="24" customHeight="1" thickBot="1">
      <c r="A26" s="164">
        <v>16</v>
      </c>
      <c r="B26" s="165"/>
      <c r="C26" s="166"/>
      <c r="D26" s="1194"/>
      <c r="E26" s="1194"/>
      <c r="F26" s="1194"/>
    </row>
    <row r="27" spans="1:6" ht="24" customHeight="1" thickBot="1">
      <c r="A27" s="164">
        <v>17</v>
      </c>
      <c r="B27" s="165"/>
      <c r="C27" s="166"/>
      <c r="D27" s="1194"/>
      <c r="E27" s="1194"/>
      <c r="F27" s="1194"/>
    </row>
    <row r="28" spans="1:6" ht="24" customHeight="1" thickBot="1">
      <c r="A28" s="164">
        <v>18</v>
      </c>
      <c r="B28" s="165"/>
      <c r="C28" s="166"/>
      <c r="D28" s="1194"/>
      <c r="E28" s="1194"/>
      <c r="F28" s="1194"/>
    </row>
    <row r="29" spans="1:6" ht="24" customHeight="1" thickBot="1">
      <c r="A29" s="164">
        <v>19</v>
      </c>
      <c r="B29" s="165"/>
      <c r="C29" s="166"/>
      <c r="D29" s="1194"/>
      <c r="E29" s="1194"/>
      <c r="F29" s="1194"/>
    </row>
    <row r="30" spans="1:6" ht="24" customHeight="1" thickBot="1">
      <c r="A30" s="164">
        <v>20</v>
      </c>
      <c r="B30" s="165"/>
      <c r="C30" s="166"/>
      <c r="D30" s="1194"/>
      <c r="E30" s="1194"/>
      <c r="F30" s="1194"/>
    </row>
    <row r="31" spans="1:6" ht="24" customHeight="1">
      <c r="A31" s="569"/>
      <c r="B31" s="570"/>
      <c r="C31" s="571"/>
      <c r="D31" s="571"/>
      <c r="E31" s="571"/>
      <c r="F31" s="571"/>
    </row>
    <row r="32" spans="1:6" s="559" customFormat="1" ht="19.5" thickBot="1">
      <c r="A32" s="513" t="s">
        <v>892</v>
      </c>
      <c r="B32" s="565"/>
      <c r="C32" s="566"/>
      <c r="D32" s="565"/>
      <c r="E32" s="565"/>
      <c r="F32" s="565"/>
    </row>
    <row r="33" spans="1:6" s="559" customFormat="1" ht="19.5" thickBot="1">
      <c r="A33" s="1204" t="s">
        <v>893</v>
      </c>
      <c r="B33" s="1204"/>
      <c r="C33" s="1204"/>
      <c r="D33" s="567"/>
      <c r="E33" s="568"/>
      <c r="F33" s="565"/>
    </row>
    <row r="34" spans="1:6" s="559" customFormat="1" ht="19.5" thickBot="1">
      <c r="A34" s="1204" t="s">
        <v>894</v>
      </c>
      <c r="B34" s="1204"/>
      <c r="C34" s="1204"/>
      <c r="D34" s="567"/>
      <c r="E34" s="568"/>
      <c r="F34" s="565"/>
    </row>
    <row r="35" spans="1:6" s="559" customFormat="1" ht="6.75" customHeight="1">
      <c r="A35" s="565"/>
      <c r="B35" s="565"/>
      <c r="C35" s="566"/>
      <c r="D35" s="565"/>
      <c r="E35" s="565"/>
      <c r="F35" s="565"/>
    </row>
    <row r="36" spans="1:6" s="559" customFormat="1" ht="19.5" thickBot="1">
      <c r="A36" s="513" t="s">
        <v>895</v>
      </c>
      <c r="B36" s="565"/>
      <c r="C36" s="566"/>
      <c r="D36" s="565"/>
      <c r="E36" s="565"/>
      <c r="F36" s="565"/>
    </row>
    <row r="37" spans="1:6" s="559" customFormat="1" ht="19.5" thickBot="1">
      <c r="A37" s="1198" t="s">
        <v>896</v>
      </c>
      <c r="B37" s="1199"/>
      <c r="C37" s="1199"/>
      <c r="D37" s="1199"/>
      <c r="E37" s="1199"/>
      <c r="F37" s="1200"/>
    </row>
    <row r="38" spans="1:6" s="559" customFormat="1" ht="12.75" customHeight="1" thickBot="1">
      <c r="A38" s="1198"/>
      <c r="B38" s="1199"/>
      <c r="C38" s="1199"/>
      <c r="D38" s="1199"/>
      <c r="E38" s="1199"/>
      <c r="F38" s="1200"/>
    </row>
    <row r="39" spans="1:6" s="559" customFormat="1" ht="19.5" thickBot="1">
      <c r="A39" s="1205"/>
      <c r="B39" s="1206"/>
      <c r="C39" s="1206"/>
      <c r="D39" s="1206"/>
      <c r="E39" s="1206"/>
      <c r="F39" s="1207"/>
    </row>
    <row r="40" spans="1:6" s="559" customFormat="1" ht="19.5" thickBot="1">
      <c r="A40" s="1205"/>
      <c r="B40" s="1206"/>
      <c r="C40" s="1206"/>
      <c r="D40" s="1206"/>
      <c r="E40" s="1206"/>
      <c r="F40" s="1207"/>
    </row>
    <row r="41" spans="1:6" s="559" customFormat="1" ht="19.5" thickBot="1">
      <c r="A41" s="1198" t="s">
        <v>897</v>
      </c>
      <c r="B41" s="1199"/>
      <c r="C41" s="1199"/>
      <c r="D41" s="1199"/>
      <c r="E41" s="1199"/>
      <c r="F41" s="1200"/>
    </row>
    <row r="42" spans="1:6" s="559" customFormat="1" ht="9.75" customHeight="1" thickBot="1">
      <c r="A42" s="1198"/>
      <c r="B42" s="1199"/>
      <c r="C42" s="1199"/>
      <c r="D42" s="1199"/>
      <c r="E42" s="1199"/>
      <c r="F42" s="1200"/>
    </row>
    <row r="43" spans="1:6" s="559" customFormat="1" ht="12" customHeight="1" thickBot="1">
      <c r="A43" s="1198"/>
      <c r="B43" s="1199"/>
      <c r="C43" s="1199"/>
      <c r="D43" s="1199"/>
      <c r="E43" s="1199"/>
      <c r="F43" s="1200"/>
    </row>
    <row r="44" spans="1:6" s="559" customFormat="1" ht="19.5" thickBot="1">
      <c r="A44" s="1201"/>
      <c r="B44" s="1202"/>
      <c r="C44" s="1202"/>
      <c r="D44" s="1202"/>
      <c r="E44" s="1202"/>
      <c r="F44" s="1203"/>
    </row>
    <row r="45" spans="1:6" s="559" customFormat="1" ht="19.5" thickBot="1">
      <c r="A45" s="1201"/>
      <c r="B45" s="1202"/>
      <c r="C45" s="1202"/>
      <c r="D45" s="1202"/>
      <c r="E45" s="1202"/>
      <c r="F45" s="1203"/>
    </row>
    <row r="46" spans="1:6" ht="18.75">
      <c r="A46" s="74"/>
      <c r="B46" s="74"/>
      <c r="C46" s="77"/>
      <c r="D46" s="74"/>
      <c r="E46" s="74"/>
      <c r="F46" s="74"/>
    </row>
  </sheetData>
  <protectedRanges>
    <protectedRange sqref="D33" name="範囲3"/>
    <protectedRange sqref="D33" name="範囲2"/>
    <protectedRange sqref="D34" name="範囲3_1"/>
    <protectedRange sqref="D34" name="範囲2_1"/>
  </protectedRanges>
  <mergeCells count="31">
    <mergeCell ref="A41:F43"/>
    <mergeCell ref="A44:F45"/>
    <mergeCell ref="D30:F30"/>
    <mergeCell ref="A33:C33"/>
    <mergeCell ref="A34:C34"/>
    <mergeCell ref="A37:F38"/>
    <mergeCell ref="A39:F40"/>
    <mergeCell ref="D25:F25"/>
    <mergeCell ref="D26:F26"/>
    <mergeCell ref="D27:F27"/>
    <mergeCell ref="D28:F28"/>
    <mergeCell ref="D29:F29"/>
    <mergeCell ref="D21:F21"/>
    <mergeCell ref="D22:F22"/>
    <mergeCell ref="D23:F23"/>
    <mergeCell ref="D24:F24"/>
    <mergeCell ref="D15:F15"/>
    <mergeCell ref="D16:F16"/>
    <mergeCell ref="D17:F17"/>
    <mergeCell ref="D18:F18"/>
    <mergeCell ref="D19:F19"/>
    <mergeCell ref="D20:F20"/>
    <mergeCell ref="A1:F1"/>
    <mergeCell ref="A8:F8"/>
    <mergeCell ref="D14:F14"/>
    <mergeCell ref="D9:F9"/>
    <mergeCell ref="D10:F10"/>
    <mergeCell ref="D11:F11"/>
    <mergeCell ref="D12:F12"/>
    <mergeCell ref="D13:F13"/>
    <mergeCell ref="B6:F7"/>
  </mergeCells>
  <phoneticPr fontId="5"/>
  <dataValidations count="5">
    <dataValidation allowBlank="1" showDropDown="1" showInputMessage="1" showErrorMessage="1" sqref="A8 B11:B31"/>
    <dataValidation type="list" allowBlank="1" showInputMessage="1" showErrorMessage="1" sqref="C11:C31">
      <formula1>"常勤,非常勤"</formula1>
    </dataValidation>
    <dataValidation allowBlank="1" showInputMessage="1" showErrorMessage="1" prompt="連絡先シートの病院名を反映" sqref="F3"/>
    <dataValidation type="list" allowBlank="1" showInputMessage="1" showErrorMessage="1" sqref="E33:E34">
      <formula1>"回／週,回／月,回／年"</formula1>
    </dataValidation>
    <dataValidation type="whole" errorStyle="warning" allowBlank="1" showInputMessage="1" showErrorMessage="1" errorTitle="入力値を要確認！" error="想定を超えた数値が入力されています。ご確認ください。" prompt="整数で入力" sqref="D33:D34">
      <formula1>G33</formula1>
      <formula2>H33</formula2>
    </dataValidation>
  </dataValidations>
  <pageMargins left="0.70866141732283472" right="0.70866141732283472" top="0.74803149606299213" bottom="0.74803149606299213" header="0.31496062992125984" footer="0.31496062992125984"/>
  <pageSetup paperSize="9" scale="85" orientation="portrait" r:id="rId1"/>
  <headerFooter>
    <oddFooter>&amp;C&amp;P/&amp;N&amp;R&amp;A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
  <sheetViews>
    <sheetView view="pageBreakPreview" zoomScale="115" zoomScaleNormal="100" zoomScaleSheetLayoutView="115" workbookViewId="0">
      <selection activeCell="B10" sqref="B10:X14"/>
    </sheetView>
  </sheetViews>
  <sheetFormatPr defaultRowHeight="13.5"/>
  <cols>
    <col min="1" max="1" width="5.25" customWidth="1"/>
    <col min="9" max="14" width="2.625" customWidth="1"/>
    <col min="15" max="15" width="2.5" customWidth="1"/>
    <col min="16" max="24" width="4.875" customWidth="1"/>
    <col min="26" max="26" width="4.375" customWidth="1"/>
  </cols>
  <sheetData>
    <row r="1" spans="1:26" s="513" customFormat="1" ht="20.25" customHeight="1">
      <c r="A1" s="1000" t="s">
        <v>898</v>
      </c>
      <c r="B1" s="1000"/>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572"/>
    </row>
    <row r="2" spans="1:26" s="513" customFormat="1" ht="5.0999999999999996" customHeight="1">
      <c r="A2" s="512"/>
      <c r="B2" s="512"/>
      <c r="C2" s="512"/>
      <c r="D2" s="512"/>
      <c r="E2" s="512"/>
      <c r="F2" s="512"/>
      <c r="G2" s="512"/>
      <c r="H2" s="512"/>
      <c r="I2" s="512"/>
      <c r="J2" s="512"/>
      <c r="K2" s="512"/>
      <c r="L2" s="512"/>
      <c r="M2" s="512"/>
      <c r="N2" s="512"/>
      <c r="O2" s="512"/>
      <c r="P2" s="512"/>
      <c r="Q2" s="512"/>
      <c r="R2" s="512"/>
      <c r="S2" s="512"/>
      <c r="T2" s="512"/>
      <c r="U2" s="512"/>
      <c r="V2" s="512"/>
      <c r="W2" s="512"/>
      <c r="X2" s="512"/>
      <c r="Y2" s="573"/>
      <c r="Z2" s="1001"/>
    </row>
    <row r="3" spans="1:26" s="513" customFormat="1" ht="20.25" customHeight="1">
      <c r="A3" s="512"/>
      <c r="B3" s="512"/>
      <c r="C3" s="512"/>
      <c r="D3" s="512"/>
      <c r="E3" s="512"/>
      <c r="F3" s="536" t="s">
        <v>77</v>
      </c>
      <c r="G3" s="1208">
        <f>[2]表紙!E2</f>
        <v>0</v>
      </c>
      <c r="H3" s="1209"/>
      <c r="I3" s="1209"/>
      <c r="J3" s="1209"/>
      <c r="K3" s="1209"/>
      <c r="L3" s="1209"/>
      <c r="M3" s="1209"/>
      <c r="N3" s="1209"/>
      <c r="O3" s="1209"/>
      <c r="P3" s="1209"/>
      <c r="Q3" s="1209"/>
      <c r="R3" s="1209"/>
      <c r="S3" s="1209"/>
      <c r="T3" s="1209"/>
      <c r="U3" s="1209"/>
      <c r="V3" s="1209"/>
      <c r="W3" s="1209"/>
      <c r="X3" s="1209"/>
      <c r="Y3" s="1210"/>
      <c r="Z3" s="1001"/>
    </row>
    <row r="4" spans="1:26" s="513" customFormat="1" ht="15.75" customHeight="1">
      <c r="A4" s="512"/>
      <c r="B4" s="512"/>
      <c r="C4" s="512"/>
      <c r="D4" s="512"/>
      <c r="E4" s="512"/>
      <c r="F4" s="536" t="s">
        <v>369</v>
      </c>
      <c r="G4" t="s">
        <v>1201</v>
      </c>
      <c r="H4"/>
      <c r="I4"/>
      <c r="J4"/>
      <c r="K4"/>
      <c r="L4" s="281"/>
      <c r="M4" s="281"/>
      <c r="N4" s="574"/>
      <c r="O4" s="574"/>
      <c r="P4" s="574"/>
      <c r="Q4" s="574"/>
      <c r="R4" s="574"/>
      <c r="S4" s="574"/>
      <c r="T4" s="574"/>
      <c r="U4" s="575"/>
      <c r="V4" s="575"/>
      <c r="W4" s="575"/>
      <c r="X4" s="575"/>
      <c r="Y4" s="575"/>
      <c r="Z4" s="1001"/>
    </row>
    <row r="5" spans="1:26" s="513" customFormat="1" ht="20.100000000000001" customHeight="1" thickBot="1">
      <c r="A5" s="512"/>
      <c r="B5" s="512"/>
      <c r="C5" s="512"/>
      <c r="D5" s="512"/>
      <c r="E5" s="512"/>
      <c r="F5" s="512"/>
      <c r="G5" s="512"/>
      <c r="H5" s="512"/>
      <c r="I5" s="512"/>
      <c r="J5" s="512"/>
      <c r="K5" s="512"/>
      <c r="L5" s="512"/>
      <c r="M5" s="512"/>
      <c r="N5" s="519"/>
      <c r="O5" s="519"/>
      <c r="P5" s="519"/>
      <c r="Q5" s="519"/>
      <c r="R5" s="519"/>
      <c r="S5" s="519"/>
      <c r="T5" s="519"/>
      <c r="U5" s="519"/>
      <c r="V5" s="519"/>
      <c r="W5" s="519"/>
      <c r="X5" s="519"/>
      <c r="Y5" s="519"/>
      <c r="Z5" s="519"/>
    </row>
    <row r="6" spans="1:26" s="513" customFormat="1" ht="18" customHeight="1" thickBot="1">
      <c r="A6" s="1211">
        <v>1</v>
      </c>
      <c r="B6" s="577" t="s">
        <v>899</v>
      </c>
      <c r="C6" s="578"/>
      <c r="D6" s="578"/>
      <c r="E6" s="578"/>
      <c r="F6" s="579"/>
      <c r="G6" s="579"/>
      <c r="H6" s="580"/>
      <c r="I6" s="1213"/>
      <c r="J6" s="1214"/>
      <c r="K6" s="1214"/>
      <c r="L6" s="1214"/>
      <c r="M6" s="1215"/>
      <c r="N6" s="1216" t="s">
        <v>121</v>
      </c>
      <c r="O6" s="1217"/>
      <c r="P6" s="1217"/>
      <c r="Q6" s="1217"/>
      <c r="R6" s="1217"/>
      <c r="S6" s="1217"/>
      <c r="T6" s="1217"/>
      <c r="U6" s="581"/>
      <c r="V6" s="582"/>
      <c r="W6" s="582"/>
      <c r="X6" s="582"/>
      <c r="Y6" s="583"/>
      <c r="Z6" s="584"/>
    </row>
    <row r="7" spans="1:26" s="513" customFormat="1" ht="18" customHeight="1" thickBot="1">
      <c r="A7" s="1212"/>
      <c r="B7" s="585" t="s">
        <v>900</v>
      </c>
      <c r="C7" s="586"/>
      <c r="D7" s="586"/>
      <c r="E7" s="586"/>
      <c r="F7" s="587"/>
      <c r="G7" s="587"/>
      <c r="H7" s="588"/>
      <c r="I7" s="1213"/>
      <c r="J7" s="1214"/>
      <c r="K7" s="1214"/>
      <c r="L7" s="1214"/>
      <c r="M7" s="1215"/>
      <c r="N7" s="1218" t="s">
        <v>121</v>
      </c>
      <c r="O7" s="1219"/>
      <c r="P7" s="1219"/>
      <c r="Q7" s="1219"/>
      <c r="R7" s="1219"/>
      <c r="S7" s="1219"/>
      <c r="T7" s="1219"/>
      <c r="U7" s="519"/>
      <c r="V7" s="281"/>
      <c r="W7" s="281"/>
      <c r="X7" s="281"/>
      <c r="Y7" s="589"/>
      <c r="Z7" s="584"/>
    </row>
    <row r="8" spans="1:26" s="513" customFormat="1" ht="31.5" customHeight="1" thickBot="1">
      <c r="A8" s="1220">
        <v>2</v>
      </c>
      <c r="B8" s="1223" t="s">
        <v>901</v>
      </c>
      <c r="C8" s="1224"/>
      <c r="D8" s="1224"/>
      <c r="E8" s="1224"/>
      <c r="F8" s="1224"/>
      <c r="G8" s="1224"/>
      <c r="H8" s="1225"/>
      <c r="I8" s="1213"/>
      <c r="J8" s="1214"/>
      <c r="K8" s="1214"/>
      <c r="L8" s="1214"/>
      <c r="M8" s="1215"/>
      <c r="N8" s="1218" t="s">
        <v>121</v>
      </c>
      <c r="O8" s="1219"/>
      <c r="P8" s="1219"/>
      <c r="Q8" s="1219"/>
      <c r="R8" s="1219"/>
      <c r="S8" s="1219"/>
      <c r="T8" s="1219"/>
      <c r="V8" s="281"/>
      <c r="W8" s="281"/>
      <c r="X8" s="281"/>
      <c r="Y8" s="589"/>
      <c r="Z8" s="519"/>
    </row>
    <row r="9" spans="1:26" s="513" customFormat="1">
      <c r="A9" s="1221"/>
      <c r="B9" s="590" t="s">
        <v>902</v>
      </c>
      <c r="C9" s="591"/>
      <c r="D9" s="591"/>
      <c r="E9" s="591"/>
      <c r="F9" s="591"/>
      <c r="G9" s="591"/>
      <c r="H9" s="591"/>
      <c r="I9" s="592"/>
      <c r="J9" s="592"/>
      <c r="K9" s="592"/>
      <c r="L9" s="592"/>
      <c r="M9" s="592"/>
      <c r="N9" s="591"/>
      <c r="O9" s="591"/>
      <c r="P9" s="591"/>
      <c r="Q9" s="591"/>
      <c r="R9" s="591"/>
      <c r="S9" s="591"/>
      <c r="T9" s="591"/>
      <c r="U9" s="591"/>
      <c r="V9" s="591"/>
      <c r="W9" s="591"/>
      <c r="X9" s="593"/>
      <c r="Y9" s="589"/>
      <c r="Z9" s="519"/>
    </row>
    <row r="10" spans="1:26" s="513" customFormat="1" ht="12">
      <c r="A10" s="1221"/>
      <c r="B10" s="1226"/>
      <c r="C10" s="1227"/>
      <c r="D10" s="1227"/>
      <c r="E10" s="1227"/>
      <c r="F10" s="1227"/>
      <c r="G10" s="1227"/>
      <c r="H10" s="1227"/>
      <c r="I10" s="1227"/>
      <c r="J10" s="1227"/>
      <c r="K10" s="1227"/>
      <c r="L10" s="1227"/>
      <c r="M10" s="1227"/>
      <c r="N10" s="1227"/>
      <c r="O10" s="1227"/>
      <c r="P10" s="1227"/>
      <c r="Q10" s="1227"/>
      <c r="R10" s="1227"/>
      <c r="S10" s="1227"/>
      <c r="T10" s="1227"/>
      <c r="U10" s="1227"/>
      <c r="V10" s="1227"/>
      <c r="W10" s="1227"/>
      <c r="X10" s="1228"/>
      <c r="Y10" s="594"/>
      <c r="Z10" s="519"/>
    </row>
    <row r="11" spans="1:26" s="513" customFormat="1" ht="12">
      <c r="A11" s="1221"/>
      <c r="B11" s="1229"/>
      <c r="C11" s="1230"/>
      <c r="D11" s="1230"/>
      <c r="E11" s="1230"/>
      <c r="F11" s="1230"/>
      <c r="G11" s="1230"/>
      <c r="H11" s="1230"/>
      <c r="I11" s="1230"/>
      <c r="J11" s="1230"/>
      <c r="K11" s="1230"/>
      <c r="L11" s="1230"/>
      <c r="M11" s="1230"/>
      <c r="N11" s="1230"/>
      <c r="O11" s="1230"/>
      <c r="P11" s="1230"/>
      <c r="Q11" s="1230"/>
      <c r="R11" s="1230"/>
      <c r="S11" s="1230"/>
      <c r="T11" s="1230"/>
      <c r="U11" s="1230"/>
      <c r="V11" s="1230"/>
      <c r="W11" s="1230"/>
      <c r="X11" s="1231"/>
      <c r="Y11" s="594"/>
      <c r="Z11" s="519"/>
    </row>
    <row r="12" spans="1:26" s="513" customFormat="1" ht="12">
      <c r="A12" s="1221"/>
      <c r="B12" s="1229"/>
      <c r="C12" s="1230"/>
      <c r="D12" s="1230"/>
      <c r="E12" s="1230"/>
      <c r="F12" s="1230"/>
      <c r="G12" s="1230"/>
      <c r="H12" s="1230"/>
      <c r="I12" s="1230"/>
      <c r="J12" s="1230"/>
      <c r="K12" s="1230"/>
      <c r="L12" s="1230"/>
      <c r="M12" s="1230"/>
      <c r="N12" s="1230"/>
      <c r="O12" s="1230"/>
      <c r="P12" s="1230"/>
      <c r="Q12" s="1230"/>
      <c r="R12" s="1230"/>
      <c r="S12" s="1230"/>
      <c r="T12" s="1230"/>
      <c r="U12" s="1230"/>
      <c r="V12" s="1230"/>
      <c r="W12" s="1230"/>
      <c r="X12" s="1231"/>
      <c r="Y12" s="594"/>
      <c r="Z12" s="519"/>
    </row>
    <row r="13" spans="1:26" s="513" customFormat="1" ht="12">
      <c r="A13" s="1221"/>
      <c r="B13" s="1229"/>
      <c r="C13" s="1230"/>
      <c r="D13" s="1230"/>
      <c r="E13" s="1230"/>
      <c r="F13" s="1230"/>
      <c r="G13" s="1230"/>
      <c r="H13" s="1230"/>
      <c r="I13" s="1230"/>
      <c r="J13" s="1230"/>
      <c r="K13" s="1230"/>
      <c r="L13" s="1230"/>
      <c r="M13" s="1230"/>
      <c r="N13" s="1230"/>
      <c r="O13" s="1230"/>
      <c r="P13" s="1230"/>
      <c r="Q13" s="1230"/>
      <c r="R13" s="1230"/>
      <c r="S13" s="1230"/>
      <c r="T13" s="1230"/>
      <c r="U13" s="1230"/>
      <c r="V13" s="1230"/>
      <c r="W13" s="1230"/>
      <c r="X13" s="1231"/>
      <c r="Y13" s="594"/>
      <c r="Z13" s="519"/>
    </row>
    <row r="14" spans="1:26" s="513" customFormat="1" ht="12">
      <c r="A14" s="1222"/>
      <c r="B14" s="1232"/>
      <c r="C14" s="1233"/>
      <c r="D14" s="1233"/>
      <c r="E14" s="1233"/>
      <c r="F14" s="1233"/>
      <c r="G14" s="1233"/>
      <c r="H14" s="1233"/>
      <c r="I14" s="1233"/>
      <c r="J14" s="1233"/>
      <c r="K14" s="1233"/>
      <c r="L14" s="1233"/>
      <c r="M14" s="1233"/>
      <c r="N14" s="1233"/>
      <c r="O14" s="1233"/>
      <c r="P14" s="1233"/>
      <c r="Q14" s="1233"/>
      <c r="R14" s="1233"/>
      <c r="S14" s="1233"/>
      <c r="T14" s="1233"/>
      <c r="U14" s="1233"/>
      <c r="V14" s="1233"/>
      <c r="W14" s="1233"/>
      <c r="X14" s="1234"/>
      <c r="Y14" s="595"/>
      <c r="Z14" s="519"/>
    </row>
    <row r="15" spans="1:26" s="513" customFormat="1" ht="12">
      <c r="A15" s="519"/>
      <c r="B15" s="519"/>
      <c r="C15" s="519"/>
      <c r="D15" s="519"/>
      <c r="E15" s="519"/>
      <c r="F15" s="519"/>
      <c r="G15" s="519"/>
      <c r="H15" s="519"/>
      <c r="I15" s="519"/>
      <c r="J15" s="519"/>
      <c r="K15" s="519"/>
      <c r="L15" s="519"/>
      <c r="M15" s="519"/>
      <c r="N15" s="519"/>
      <c r="O15" s="519"/>
      <c r="P15" s="519"/>
      <c r="Q15" s="519"/>
      <c r="R15" s="519"/>
      <c r="S15" s="519"/>
      <c r="T15" s="519"/>
      <c r="U15" s="519"/>
      <c r="V15" s="519"/>
      <c r="W15" s="519"/>
      <c r="X15" s="519"/>
      <c r="Y15" s="519"/>
      <c r="Z15" s="519"/>
    </row>
  </sheetData>
  <mergeCells count="13">
    <mergeCell ref="A8:A14"/>
    <mergeCell ref="B8:H8"/>
    <mergeCell ref="I8:M8"/>
    <mergeCell ref="N8:T8"/>
    <mergeCell ref="B10:X14"/>
    <mergeCell ref="A1:Y1"/>
    <mergeCell ref="Z2:Z4"/>
    <mergeCell ref="G3:Y3"/>
    <mergeCell ref="A6:A7"/>
    <mergeCell ref="I6:M6"/>
    <mergeCell ref="N6:T6"/>
    <mergeCell ref="I7:M7"/>
    <mergeCell ref="N7:T7"/>
  </mergeCells>
  <phoneticPr fontId="5"/>
  <dataValidations count="2">
    <dataValidation type="list" allowBlank="1" showInputMessage="1" showErrorMessage="1" error="選択肢から選んでください" sqref="I6:I8">
      <formula1>"はい,いいえ"</formula1>
    </dataValidation>
    <dataValidation allowBlank="1" showInputMessage="1" showErrorMessage="1" prompt="表紙シートの病院名を反映" sqref="G3:Y3"/>
  </dataValidations>
  <pageMargins left="0.70866141732283472" right="0.70866141732283472" top="0.74803149606299213" bottom="0.74803149606299213" header="0.31496062992125984" footer="0.31496062992125984"/>
  <pageSetup paperSize="9" scale="61" fitToHeight="0" orientation="portrait" r:id="rId1"/>
  <headerFooter>
    <oddFooter>&amp;C&amp;P/&amp;N&amp;R&amp;A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zoomScale="115" zoomScaleNormal="100" zoomScaleSheetLayoutView="115" workbookViewId="0">
      <selection sqref="A1:Y1"/>
    </sheetView>
  </sheetViews>
  <sheetFormatPr defaultRowHeight="13.5"/>
  <cols>
    <col min="1" max="1" width="3.5" customWidth="1"/>
    <col min="2" max="2" width="8.625" customWidth="1"/>
    <col min="3" max="3" width="5.625" customWidth="1"/>
    <col min="4" max="4" width="6.625" customWidth="1"/>
    <col min="5" max="5" width="18.5" customWidth="1"/>
    <col min="7" max="24" width="2.625" customWidth="1"/>
    <col min="25" max="25" width="25.625" customWidth="1"/>
    <col min="26" max="26" width="6.875" customWidth="1"/>
  </cols>
  <sheetData>
    <row r="1" spans="1:26" s="513" customFormat="1" ht="25.5" customHeight="1">
      <c r="A1" s="1000" t="s">
        <v>903</v>
      </c>
      <c r="B1" s="1000"/>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572"/>
    </row>
    <row r="2" spans="1:26" s="513" customFormat="1" ht="5.0999999999999996" customHeight="1">
      <c r="A2" s="512"/>
      <c r="B2" s="512"/>
      <c r="C2" s="512"/>
      <c r="D2" s="512"/>
      <c r="E2" s="512"/>
      <c r="F2" s="512"/>
      <c r="G2" s="512"/>
      <c r="H2" s="512"/>
      <c r="I2" s="512"/>
      <c r="J2" s="512"/>
      <c r="K2" s="512"/>
      <c r="L2" s="512"/>
      <c r="M2" s="512"/>
      <c r="N2" s="512"/>
      <c r="O2" s="512"/>
      <c r="P2" s="512"/>
      <c r="Q2" s="512"/>
      <c r="R2" s="512"/>
      <c r="S2" s="512"/>
      <c r="T2" s="512"/>
      <c r="U2" s="512"/>
      <c r="V2" s="512"/>
      <c r="W2" s="512"/>
      <c r="X2" s="512"/>
      <c r="Y2" s="573"/>
      <c r="Z2" s="1001"/>
    </row>
    <row r="3" spans="1:26" s="513" customFormat="1" ht="20.25" customHeight="1">
      <c r="A3" s="512"/>
      <c r="B3" s="512"/>
      <c r="C3" s="512"/>
      <c r="D3" s="512"/>
      <c r="E3" s="512"/>
      <c r="F3" s="536" t="s">
        <v>77</v>
      </c>
      <c r="G3" s="1208">
        <f>[2]表紙!E2</f>
        <v>0</v>
      </c>
      <c r="H3" s="1209"/>
      <c r="I3" s="1209"/>
      <c r="J3" s="1209"/>
      <c r="K3" s="1209"/>
      <c r="L3" s="1209"/>
      <c r="M3" s="1209"/>
      <c r="N3" s="1209"/>
      <c r="O3" s="1209"/>
      <c r="P3" s="1209"/>
      <c r="Q3" s="1209"/>
      <c r="R3" s="1209"/>
      <c r="S3" s="1209"/>
      <c r="T3" s="1209"/>
      <c r="U3" s="1209"/>
      <c r="V3" s="1209"/>
      <c r="W3" s="1209"/>
      <c r="X3" s="1209"/>
      <c r="Y3" s="1210"/>
      <c r="Z3" s="1001"/>
    </row>
    <row r="4" spans="1:26" s="513" customFormat="1" ht="15.75" customHeight="1">
      <c r="A4" s="512"/>
      <c r="B4" s="512"/>
      <c r="C4" s="512"/>
      <c r="D4" s="512"/>
      <c r="E4" s="512"/>
      <c r="F4" s="536" t="s">
        <v>369</v>
      </c>
      <c r="G4" t="s">
        <v>918</v>
      </c>
      <c r="H4"/>
      <c r="I4"/>
      <c r="J4"/>
      <c r="K4"/>
      <c r="L4"/>
      <c r="M4"/>
      <c r="N4" s="596"/>
      <c r="O4" s="596"/>
      <c r="P4" s="596"/>
      <c r="Q4" s="596"/>
      <c r="R4" s="575"/>
      <c r="S4" s="575"/>
      <c r="T4" s="575"/>
      <c r="U4" s="575"/>
      <c r="V4" s="575"/>
      <c r="W4" s="575"/>
      <c r="X4" s="575"/>
      <c r="Y4" s="575"/>
      <c r="Z4" s="1001"/>
    </row>
    <row r="5" spans="1:26" s="513" customFormat="1" ht="20.100000000000001" customHeight="1" thickBot="1">
      <c r="A5" s="512"/>
      <c r="B5" s="512"/>
      <c r="C5" s="512"/>
      <c r="D5" s="512"/>
      <c r="E5" s="512"/>
      <c r="F5" s="512"/>
      <c r="G5" s="512"/>
      <c r="H5" s="512"/>
      <c r="I5" s="512"/>
      <c r="J5" s="512"/>
      <c r="K5" s="512"/>
      <c r="L5" s="512"/>
      <c r="M5" s="512"/>
      <c r="N5" s="512"/>
      <c r="O5" s="512"/>
      <c r="P5" s="597"/>
      <c r="Q5" s="597"/>
      <c r="R5" s="597"/>
      <c r="S5" s="597"/>
      <c r="T5" s="597"/>
      <c r="U5" s="597"/>
      <c r="V5" s="512"/>
      <c r="W5" s="512"/>
      <c r="X5" s="512"/>
      <c r="Y5" s="512"/>
    </row>
    <row r="6" spans="1:26" s="513" customFormat="1" ht="18" customHeight="1" thickBot="1">
      <c r="A6" s="983">
        <v>1</v>
      </c>
      <c r="B6" s="577" t="s">
        <v>904</v>
      </c>
      <c r="C6" s="578"/>
      <c r="D6" s="578"/>
      <c r="E6" s="578"/>
      <c r="F6" s="579"/>
      <c r="G6" s="579"/>
      <c r="H6" s="579"/>
      <c r="I6" s="578"/>
      <c r="J6" s="578"/>
      <c r="K6" s="578"/>
      <c r="L6" s="578"/>
      <c r="M6" s="578"/>
      <c r="N6" s="578"/>
      <c r="O6" s="578"/>
      <c r="P6" s="598"/>
      <c r="Q6" s="1213"/>
      <c r="R6" s="1214"/>
      <c r="S6" s="1214"/>
      <c r="T6" s="1214"/>
      <c r="U6" s="1215"/>
      <c r="V6" s="599" t="s">
        <v>122</v>
      </c>
      <c r="W6" s="599"/>
      <c r="X6" s="599"/>
      <c r="Y6" s="600"/>
      <c r="Z6" s="601"/>
    </row>
    <row r="7" spans="1:26" s="513" customFormat="1" ht="18" customHeight="1">
      <c r="A7" s="984"/>
      <c r="B7" s="577" t="s">
        <v>905</v>
      </c>
      <c r="C7" s="578"/>
      <c r="D7" s="578"/>
      <c r="E7" s="578"/>
      <c r="F7" s="579"/>
      <c r="G7" s="579"/>
      <c r="H7" s="579"/>
      <c r="I7" s="579"/>
      <c r="J7" s="579"/>
      <c r="K7" s="579"/>
      <c r="L7" s="579"/>
      <c r="M7" s="579"/>
      <c r="N7" s="579"/>
      <c r="O7" s="579"/>
      <c r="P7" s="602"/>
      <c r="Q7" s="602"/>
      <c r="R7" s="602"/>
      <c r="S7" s="602"/>
      <c r="T7" s="602"/>
      <c r="U7" s="602"/>
      <c r="V7" s="579"/>
      <c r="W7" s="579"/>
      <c r="X7" s="579"/>
      <c r="Y7" s="603"/>
      <c r="Z7" s="604"/>
    </row>
    <row r="8" spans="1:26" s="513" customFormat="1" ht="18" customHeight="1" thickBot="1">
      <c r="A8" s="984"/>
      <c r="B8" s="605" t="s">
        <v>906</v>
      </c>
      <c r="C8" s="606" t="s">
        <v>907</v>
      </c>
      <c r="D8" s="606"/>
      <c r="E8" s="606"/>
      <c r="F8" s="607"/>
      <c r="G8" s="607"/>
      <c r="H8" s="607"/>
      <c r="I8" s="607"/>
      <c r="J8" s="607"/>
      <c r="K8" s="607"/>
      <c r="L8" s="607"/>
      <c r="M8" s="607"/>
      <c r="N8" s="607"/>
      <c r="O8" s="607"/>
      <c r="P8" s="607"/>
      <c r="Q8" s="607"/>
      <c r="R8" s="607"/>
      <c r="S8" s="607"/>
      <c r="T8" s="607"/>
      <c r="U8" s="607"/>
      <c r="V8" s="607"/>
      <c r="W8" s="607"/>
      <c r="X8" s="607"/>
      <c r="Y8" s="608"/>
      <c r="Z8" s="604"/>
    </row>
    <row r="9" spans="1:26" s="513" customFormat="1" ht="53.25" customHeight="1" thickBot="1">
      <c r="A9" s="984"/>
      <c r="B9" s="1236"/>
      <c r="C9" s="1237"/>
      <c r="D9" s="1237"/>
      <c r="E9" s="1237"/>
      <c r="F9" s="1237"/>
      <c r="G9" s="1237"/>
      <c r="H9" s="1237"/>
      <c r="I9" s="1237"/>
      <c r="J9" s="1237"/>
      <c r="K9" s="1237"/>
      <c r="L9" s="1237"/>
      <c r="M9" s="1237"/>
      <c r="N9" s="1237"/>
      <c r="O9" s="1237"/>
      <c r="P9" s="1237"/>
      <c r="Q9" s="1237"/>
      <c r="R9" s="1237"/>
      <c r="S9" s="1237"/>
      <c r="T9" s="1237"/>
      <c r="U9" s="1237"/>
      <c r="V9" s="1237"/>
      <c r="W9" s="1237"/>
      <c r="X9" s="1237"/>
      <c r="Y9" s="1238"/>
      <c r="Z9" s="604"/>
    </row>
    <row r="10" spans="1:26" s="513" customFormat="1" ht="18" customHeight="1" thickBot="1">
      <c r="A10" s="984"/>
      <c r="B10" s="609" t="s">
        <v>908</v>
      </c>
      <c r="C10" s="610"/>
      <c r="D10" s="610"/>
      <c r="E10" s="610"/>
      <c r="F10" s="602"/>
      <c r="G10" s="602"/>
      <c r="H10" s="611"/>
      <c r="I10" s="612"/>
      <c r="J10" s="612"/>
      <c r="K10" s="612"/>
      <c r="L10" s="612"/>
      <c r="M10" s="612"/>
      <c r="N10" s="612"/>
      <c r="O10" s="610"/>
      <c r="P10" s="602"/>
      <c r="Q10" s="602"/>
      <c r="R10" s="602"/>
      <c r="S10" s="613"/>
      <c r="T10" s="612"/>
      <c r="U10" s="610"/>
      <c r="V10" s="602"/>
      <c r="W10" s="602"/>
      <c r="X10" s="602"/>
      <c r="Y10" s="613"/>
      <c r="Z10" s="601"/>
    </row>
    <row r="11" spans="1:26" s="513" customFormat="1" ht="53.25" customHeight="1" thickBot="1">
      <c r="A11" s="1235"/>
      <c r="B11" s="1236"/>
      <c r="C11" s="1237"/>
      <c r="D11" s="1237"/>
      <c r="E11" s="1237"/>
      <c r="F11" s="1237"/>
      <c r="G11" s="1237"/>
      <c r="H11" s="1237"/>
      <c r="I11" s="1237"/>
      <c r="J11" s="1237"/>
      <c r="K11" s="1237"/>
      <c r="L11" s="1237"/>
      <c r="M11" s="1237"/>
      <c r="N11" s="1237"/>
      <c r="O11" s="1237"/>
      <c r="P11" s="1237"/>
      <c r="Q11" s="1237"/>
      <c r="R11" s="1237"/>
      <c r="S11" s="1237"/>
      <c r="T11" s="1237"/>
      <c r="U11" s="1237"/>
      <c r="V11" s="1237"/>
      <c r="W11" s="1237"/>
      <c r="X11" s="1237"/>
      <c r="Y11" s="1238"/>
      <c r="Z11" s="604"/>
    </row>
    <row r="12" spans="1:26" s="513" customFormat="1" ht="18" customHeight="1" thickBot="1">
      <c r="A12" s="1239">
        <v>2</v>
      </c>
      <c r="B12" s="609" t="s">
        <v>909</v>
      </c>
      <c r="C12" s="610"/>
      <c r="D12" s="610"/>
      <c r="E12" s="610"/>
      <c r="F12" s="602"/>
      <c r="G12" s="602"/>
      <c r="H12" s="602"/>
      <c r="I12" s="610"/>
      <c r="J12" s="610"/>
      <c r="K12" s="610"/>
      <c r="L12" s="610"/>
      <c r="M12" s="610"/>
      <c r="N12" s="610"/>
      <c r="O12" s="610"/>
      <c r="P12" s="610"/>
      <c r="Q12" s="1213"/>
      <c r="R12" s="1214"/>
      <c r="S12" s="1214"/>
      <c r="T12" s="1214"/>
      <c r="U12" s="1215"/>
      <c r="V12" s="38" t="s">
        <v>122</v>
      </c>
      <c r="W12" s="38"/>
      <c r="X12" s="38"/>
      <c r="Y12" s="62"/>
      <c r="Z12" s="601"/>
    </row>
    <row r="13" spans="1:26" s="513" customFormat="1" ht="18" customHeight="1" thickBot="1">
      <c r="A13" s="1239"/>
      <c r="B13" s="577" t="s">
        <v>910</v>
      </c>
      <c r="C13" s="578"/>
      <c r="D13" s="578"/>
      <c r="E13" s="578"/>
      <c r="F13" s="579"/>
      <c r="G13" s="579"/>
      <c r="H13" s="579"/>
      <c r="I13" s="579"/>
      <c r="J13" s="579"/>
      <c r="K13" s="579"/>
      <c r="L13" s="579"/>
      <c r="M13" s="579"/>
      <c r="N13" s="579"/>
      <c r="O13" s="579"/>
      <c r="P13" s="579"/>
      <c r="Q13" s="602"/>
      <c r="R13" s="602"/>
      <c r="S13" s="602"/>
      <c r="T13" s="602"/>
      <c r="U13" s="602"/>
      <c r="V13" s="579"/>
      <c r="W13" s="579"/>
      <c r="X13" s="579"/>
      <c r="Y13" s="603"/>
      <c r="Z13" s="601"/>
    </row>
    <row r="14" spans="1:26" s="513" customFormat="1" ht="53.25" customHeight="1" thickBot="1">
      <c r="A14" s="1240"/>
      <c r="B14" s="1236"/>
      <c r="C14" s="1237"/>
      <c r="D14" s="1237"/>
      <c r="E14" s="1237"/>
      <c r="F14" s="1237"/>
      <c r="G14" s="1237"/>
      <c r="H14" s="1237"/>
      <c r="I14" s="1237"/>
      <c r="J14" s="1237"/>
      <c r="K14" s="1237"/>
      <c r="L14" s="1237"/>
      <c r="M14" s="1237"/>
      <c r="N14" s="1237"/>
      <c r="O14" s="1237"/>
      <c r="P14" s="1237"/>
      <c r="Q14" s="1237"/>
      <c r="R14" s="1237"/>
      <c r="S14" s="1237"/>
      <c r="T14" s="1237"/>
      <c r="U14" s="1237"/>
      <c r="V14" s="1237"/>
      <c r="W14" s="1237"/>
      <c r="X14" s="1237"/>
      <c r="Y14" s="1238"/>
      <c r="Z14" s="604"/>
    </row>
    <row r="15" spans="1:26" s="513" customFormat="1" ht="18" customHeight="1" thickBot="1">
      <c r="A15" s="1239">
        <v>3</v>
      </c>
      <c r="B15" s="609" t="s">
        <v>911</v>
      </c>
      <c r="C15" s="610"/>
      <c r="D15" s="610"/>
      <c r="E15" s="610"/>
      <c r="F15" s="602"/>
      <c r="G15" s="602"/>
      <c r="H15" s="602"/>
      <c r="I15" s="610"/>
      <c r="J15" s="610"/>
      <c r="K15" s="610"/>
      <c r="L15" s="610"/>
      <c r="M15" s="610"/>
      <c r="N15" s="610"/>
      <c r="O15" s="610"/>
      <c r="P15" s="610"/>
      <c r="Q15" s="1213"/>
      <c r="R15" s="1214"/>
      <c r="S15" s="1214"/>
      <c r="T15" s="1214"/>
      <c r="U15" s="1215"/>
      <c r="V15" s="1241" t="s">
        <v>122</v>
      </c>
      <c r="W15" s="1241"/>
      <c r="X15" s="1241"/>
      <c r="Y15" s="1242"/>
      <c r="Z15" s="601"/>
    </row>
    <row r="16" spans="1:26" s="513" customFormat="1" ht="18" customHeight="1" thickBot="1">
      <c r="A16" s="1239"/>
      <c r="B16" s="577" t="s">
        <v>912</v>
      </c>
      <c r="C16" s="578"/>
      <c r="D16" s="578"/>
      <c r="E16" s="578"/>
      <c r="F16" s="579"/>
      <c r="G16" s="579"/>
      <c r="H16" s="579"/>
      <c r="I16" s="579"/>
      <c r="J16" s="579"/>
      <c r="K16" s="579"/>
      <c r="L16" s="579"/>
      <c r="M16" s="579"/>
      <c r="N16" s="579"/>
      <c r="O16" s="579"/>
      <c r="P16" s="579"/>
      <c r="Q16" s="602"/>
      <c r="R16" s="602"/>
      <c r="S16" s="602"/>
      <c r="T16" s="602"/>
      <c r="U16" s="602"/>
      <c r="V16" s="579"/>
      <c r="W16" s="579"/>
      <c r="X16" s="579"/>
      <c r="Y16" s="603"/>
    </row>
    <row r="17" spans="1:26" s="513" customFormat="1" ht="53.25" customHeight="1" thickBot="1">
      <c r="A17" s="1240"/>
      <c r="B17" s="1236"/>
      <c r="C17" s="1237"/>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1238"/>
      <c r="Z17" s="604"/>
    </row>
    <row r="18" spans="1:26" s="513" customFormat="1" ht="18" customHeight="1" thickBot="1">
      <c r="A18" s="983">
        <v>4</v>
      </c>
      <c r="B18" s="577" t="s">
        <v>913</v>
      </c>
      <c r="C18" s="578"/>
      <c r="D18" s="578"/>
      <c r="E18" s="578"/>
      <c r="F18" s="579"/>
      <c r="G18" s="579"/>
      <c r="H18" s="579"/>
      <c r="I18" s="579"/>
      <c r="J18" s="579"/>
      <c r="K18" s="579"/>
      <c r="L18" s="579"/>
      <c r="M18" s="579"/>
      <c r="N18" s="579"/>
      <c r="O18" s="579"/>
      <c r="P18" s="579"/>
      <c r="Q18" s="602"/>
      <c r="R18" s="602"/>
      <c r="S18" s="602"/>
      <c r="T18" s="602"/>
      <c r="U18" s="602"/>
      <c r="V18" s="579"/>
      <c r="W18" s="579"/>
      <c r="X18" s="579"/>
      <c r="Y18" s="603"/>
    </row>
    <row r="19" spans="1:26" s="513" customFormat="1" ht="53.25" customHeight="1" thickBot="1">
      <c r="A19" s="1235"/>
      <c r="B19" s="1236"/>
      <c r="C19" s="1237"/>
      <c r="D19" s="1237"/>
      <c r="E19" s="1237"/>
      <c r="F19" s="1237"/>
      <c r="G19" s="1237"/>
      <c r="H19" s="1237"/>
      <c r="I19" s="1237"/>
      <c r="J19" s="1237"/>
      <c r="K19" s="1237"/>
      <c r="L19" s="1237"/>
      <c r="M19" s="1237"/>
      <c r="N19" s="1237"/>
      <c r="O19" s="1237"/>
      <c r="P19" s="1237"/>
      <c r="Q19" s="1237"/>
      <c r="R19" s="1237"/>
      <c r="S19" s="1237"/>
      <c r="T19" s="1237"/>
      <c r="U19" s="1237"/>
      <c r="V19" s="1237"/>
      <c r="W19" s="1237"/>
      <c r="X19" s="1237"/>
      <c r="Y19" s="1238"/>
      <c r="Z19" s="604"/>
    </row>
    <row r="20" spans="1:26" s="513" customFormat="1" ht="18" customHeight="1" thickBot="1">
      <c r="A20" s="983">
        <v>5</v>
      </c>
      <c r="B20" s="577" t="s">
        <v>914</v>
      </c>
      <c r="C20" s="578"/>
      <c r="D20" s="578"/>
      <c r="E20" s="578"/>
      <c r="F20" s="579"/>
      <c r="G20" s="579"/>
      <c r="H20" s="579"/>
      <c r="I20" s="579"/>
      <c r="J20" s="579"/>
      <c r="K20" s="579"/>
      <c r="L20" s="579"/>
      <c r="M20" s="579"/>
      <c r="N20" s="579"/>
      <c r="O20" s="579"/>
      <c r="P20" s="579"/>
      <c r="Q20" s="602"/>
      <c r="R20" s="602"/>
      <c r="S20" s="602"/>
      <c r="T20" s="602"/>
      <c r="U20" s="602"/>
      <c r="V20" s="579"/>
      <c r="W20" s="579"/>
      <c r="X20" s="579"/>
      <c r="Y20" s="603"/>
    </row>
    <row r="21" spans="1:26" s="513" customFormat="1" ht="53.25" customHeight="1" thickBot="1">
      <c r="A21" s="1235"/>
      <c r="B21" s="1243"/>
      <c r="C21" s="1244"/>
      <c r="D21" s="1244"/>
      <c r="E21" s="1244"/>
      <c r="F21" s="1244"/>
      <c r="G21" s="1244"/>
      <c r="H21" s="1244"/>
      <c r="I21" s="1244"/>
      <c r="J21" s="1244"/>
      <c r="K21" s="1244"/>
      <c r="L21" s="1244"/>
      <c r="M21" s="1244"/>
      <c r="N21" s="1244"/>
      <c r="O21" s="1244"/>
      <c r="P21" s="1244"/>
      <c r="Q21" s="1244"/>
      <c r="R21" s="1244"/>
      <c r="S21" s="1244"/>
      <c r="T21" s="1244"/>
      <c r="U21" s="1244"/>
      <c r="V21" s="1244"/>
      <c r="W21" s="1244"/>
      <c r="X21" s="1244"/>
      <c r="Y21" s="1245"/>
      <c r="Z21" s="604"/>
    </row>
    <row r="22" spans="1:26" s="513" customFormat="1" ht="18" customHeight="1" thickBot="1">
      <c r="A22" s="983">
        <v>6</v>
      </c>
      <c r="B22" s="577" t="s">
        <v>915</v>
      </c>
      <c r="C22" s="578"/>
      <c r="D22" s="578"/>
      <c r="E22" s="578"/>
      <c r="F22" s="615"/>
      <c r="G22" s="615"/>
      <c r="H22" s="615"/>
      <c r="I22" s="615"/>
      <c r="J22" s="615"/>
      <c r="K22" s="615"/>
      <c r="L22" s="615"/>
      <c r="M22" s="615"/>
      <c r="N22" s="615"/>
      <c r="O22" s="615"/>
      <c r="P22" s="615"/>
      <c r="Q22" s="616"/>
      <c r="R22" s="616"/>
      <c r="S22" s="616"/>
      <c r="T22" s="616"/>
      <c r="U22" s="616"/>
      <c r="V22" s="615"/>
      <c r="W22" s="615"/>
      <c r="X22" s="615"/>
      <c r="Y22" s="617"/>
    </row>
    <row r="23" spans="1:26" s="513" customFormat="1" ht="53.25" customHeight="1" thickBot="1">
      <c r="A23" s="1235"/>
      <c r="B23" s="1243"/>
      <c r="C23" s="1244"/>
      <c r="D23" s="1244"/>
      <c r="E23" s="1244"/>
      <c r="F23" s="1244"/>
      <c r="G23" s="1244"/>
      <c r="H23" s="1244"/>
      <c r="I23" s="1244"/>
      <c r="J23" s="1244"/>
      <c r="K23" s="1244"/>
      <c r="L23" s="1244"/>
      <c r="M23" s="1244"/>
      <c r="N23" s="1244"/>
      <c r="O23" s="1244"/>
      <c r="P23" s="1244"/>
      <c r="Q23" s="1244"/>
      <c r="R23" s="1244"/>
      <c r="S23" s="1244"/>
      <c r="T23" s="1244"/>
      <c r="U23" s="1244"/>
      <c r="V23" s="1244"/>
      <c r="W23" s="1244"/>
      <c r="X23" s="1244"/>
      <c r="Y23" s="1245"/>
      <c r="Z23" s="604"/>
    </row>
    <row r="24" spans="1:26" s="513" customFormat="1" ht="18" customHeight="1" thickBot="1">
      <c r="A24" s="983">
        <v>7</v>
      </c>
      <c r="B24" s="577" t="s">
        <v>916</v>
      </c>
      <c r="C24" s="578"/>
      <c r="D24" s="578"/>
      <c r="E24" s="578"/>
      <c r="F24" s="615"/>
      <c r="G24" s="615"/>
      <c r="H24" s="615"/>
      <c r="I24" s="615"/>
      <c r="J24" s="615"/>
      <c r="K24" s="615"/>
      <c r="L24" s="615"/>
      <c r="M24" s="615"/>
      <c r="N24" s="615"/>
      <c r="O24" s="615"/>
      <c r="P24" s="615"/>
      <c r="Q24" s="616"/>
      <c r="R24" s="616"/>
      <c r="S24" s="616"/>
      <c r="T24" s="616"/>
      <c r="U24" s="616"/>
      <c r="V24" s="615"/>
      <c r="W24" s="615"/>
      <c r="X24" s="615"/>
      <c r="Y24" s="617"/>
    </row>
    <row r="25" spans="1:26" s="513" customFormat="1" ht="53.25" customHeight="1" thickBot="1">
      <c r="A25" s="1235"/>
      <c r="B25" s="1236"/>
      <c r="C25" s="1237"/>
      <c r="D25" s="1237"/>
      <c r="E25" s="1237"/>
      <c r="F25" s="1237"/>
      <c r="G25" s="1237"/>
      <c r="H25" s="1237"/>
      <c r="I25" s="1237"/>
      <c r="J25" s="1237"/>
      <c r="K25" s="1237"/>
      <c r="L25" s="1237"/>
      <c r="M25" s="1237"/>
      <c r="N25" s="1237"/>
      <c r="O25" s="1237"/>
      <c r="P25" s="1237"/>
      <c r="Q25" s="1237"/>
      <c r="R25" s="1237"/>
      <c r="S25" s="1237"/>
      <c r="T25" s="1237"/>
      <c r="U25" s="1237"/>
      <c r="V25" s="1237"/>
      <c r="W25" s="1237"/>
      <c r="X25" s="1237"/>
      <c r="Y25" s="1238"/>
      <c r="Z25" s="604"/>
    </row>
    <row r="26" spans="1:26" s="513" customFormat="1" ht="35.25" customHeight="1" thickBot="1">
      <c r="A26" s="1239">
        <v>8</v>
      </c>
      <c r="B26" s="1246" t="s">
        <v>917</v>
      </c>
      <c r="C26" s="1199"/>
      <c r="D26" s="1199"/>
      <c r="E26" s="1199"/>
      <c r="F26" s="1199"/>
      <c r="G26" s="1199"/>
      <c r="H26" s="1199"/>
      <c r="I26" s="1199"/>
      <c r="J26" s="1199"/>
      <c r="K26" s="1199"/>
      <c r="L26" s="1199"/>
      <c r="M26" s="1199"/>
      <c r="N26" s="1199"/>
      <c r="O26" s="1199"/>
      <c r="P26" s="1199"/>
      <c r="Q26" s="1199"/>
      <c r="R26" s="1199"/>
      <c r="S26" s="1199"/>
      <c r="T26" s="1199"/>
      <c r="U26" s="1199"/>
      <c r="V26" s="1199"/>
      <c r="W26" s="1199"/>
      <c r="X26" s="1199"/>
      <c r="Y26" s="1247"/>
      <c r="Z26" s="601"/>
    </row>
    <row r="27" spans="1:26" s="513" customFormat="1" ht="53.25" customHeight="1" thickBot="1">
      <c r="A27" s="1240"/>
      <c r="B27" s="1236"/>
      <c r="C27" s="1237"/>
      <c r="D27" s="1237"/>
      <c r="E27" s="1237"/>
      <c r="F27" s="1237"/>
      <c r="G27" s="1237"/>
      <c r="H27" s="1237"/>
      <c r="I27" s="1237"/>
      <c r="J27" s="1237"/>
      <c r="K27" s="1237"/>
      <c r="L27" s="1237"/>
      <c r="M27" s="1237"/>
      <c r="N27" s="1237"/>
      <c r="O27" s="1237"/>
      <c r="P27" s="1237"/>
      <c r="Q27" s="1237"/>
      <c r="R27" s="1237"/>
      <c r="S27" s="1237"/>
      <c r="T27" s="1237"/>
      <c r="U27" s="1237"/>
      <c r="V27" s="1237"/>
      <c r="W27" s="1237"/>
      <c r="X27" s="1237"/>
      <c r="Y27" s="1238"/>
      <c r="Z27" s="604"/>
    </row>
    <row r="28" spans="1:26" s="513" customFormat="1" ht="12"/>
    <row r="29" spans="1:26" s="513" customFormat="1" ht="12"/>
  </sheetData>
  <mergeCells count="25">
    <mergeCell ref="A24:A25"/>
    <mergeCell ref="B25:Y25"/>
    <mergeCell ref="A26:A27"/>
    <mergeCell ref="B26:Y26"/>
    <mergeCell ref="B27:Y27"/>
    <mergeCell ref="A18:A19"/>
    <mergeCell ref="B19:Y19"/>
    <mergeCell ref="A20:A21"/>
    <mergeCell ref="B21:Y21"/>
    <mergeCell ref="A22:A23"/>
    <mergeCell ref="B23:Y23"/>
    <mergeCell ref="A12:A14"/>
    <mergeCell ref="Q12:U12"/>
    <mergeCell ref="B14:Y14"/>
    <mergeCell ref="A15:A17"/>
    <mergeCell ref="Q15:U15"/>
    <mergeCell ref="V15:Y15"/>
    <mergeCell ref="B17:Y17"/>
    <mergeCell ref="A1:Y1"/>
    <mergeCell ref="Z2:Z4"/>
    <mergeCell ref="G3:Y3"/>
    <mergeCell ref="A6:A11"/>
    <mergeCell ref="Q6:U6"/>
    <mergeCell ref="B9:Y9"/>
    <mergeCell ref="B11:Y11"/>
  </mergeCells>
  <phoneticPr fontId="5"/>
  <dataValidations count="2">
    <dataValidation allowBlank="1" showInputMessage="1" showErrorMessage="1" prompt="表紙シートの病院名を反映" sqref="G3:Y3"/>
    <dataValidation type="list" allowBlank="1" showInputMessage="1" showErrorMessage="1" error="選択肢から選んでください" sqref="Q12 Q15 Q6">
      <formula1>"はい,いいえ"</formula1>
    </dataValidation>
  </dataValidations>
  <pageMargins left="0.70866141732283472" right="0.70866141732283472" top="0.74803149606299213" bottom="0.74803149606299213" header="0.31496062992125984" footer="0.31496062992125984"/>
  <pageSetup paperSize="9" scale="67" fitToHeight="0" orientation="portrait" r:id="rId1"/>
  <headerFooter>
    <oddFooter>&amp;C&amp;P/&amp;N&amp;R&amp;A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view="pageBreakPreview" zoomScale="130" zoomScaleNormal="100" zoomScaleSheetLayoutView="130" workbookViewId="0">
      <selection activeCell="F11" sqref="F11"/>
    </sheetView>
  </sheetViews>
  <sheetFormatPr defaultRowHeight="13.5"/>
  <cols>
    <col min="1" max="1" width="5.625" customWidth="1"/>
    <col min="2" max="2" width="34.25" customWidth="1"/>
    <col min="3" max="6" width="20.625" customWidth="1"/>
    <col min="7" max="7" width="11.25" customWidth="1"/>
  </cols>
  <sheetData>
    <row r="1" spans="1:7" ht="20.25" customHeight="1">
      <c r="A1" s="1248" t="s">
        <v>49</v>
      </c>
      <c r="B1" s="1248"/>
      <c r="C1" s="1248"/>
      <c r="D1" s="1248"/>
      <c r="E1" s="1248"/>
      <c r="F1" s="1248"/>
      <c r="G1" s="238"/>
    </row>
    <row r="2" spans="1:7" ht="4.5" customHeight="1">
      <c r="A2" s="1248"/>
      <c r="B2" s="1248"/>
      <c r="C2" s="1248"/>
      <c r="D2" s="1248"/>
      <c r="E2" s="1248"/>
      <c r="F2" s="1248"/>
      <c r="G2" s="92"/>
    </row>
    <row r="3" spans="1:7" ht="20.25" customHeight="1">
      <c r="A3" s="91"/>
      <c r="B3" s="91"/>
      <c r="C3" s="91"/>
      <c r="D3" s="90" t="s">
        <v>217</v>
      </c>
      <c r="E3" s="1249">
        <f>連絡先!B3</f>
        <v>0</v>
      </c>
      <c r="F3" s="1250"/>
      <c r="G3" s="234"/>
    </row>
    <row r="4" spans="1:7" ht="20.25" customHeight="1">
      <c r="A4" s="91"/>
      <c r="B4" s="91"/>
      <c r="C4" s="91"/>
      <c r="D4" s="264" t="s">
        <v>481</v>
      </c>
      <c r="E4" s="265" t="s">
        <v>919</v>
      </c>
      <c r="F4" s="265"/>
      <c r="G4" s="266"/>
    </row>
    <row r="5" spans="1:7" s="230" customFormat="1" ht="69.75" customHeight="1" thickBot="1">
      <c r="A5" s="1251" t="s">
        <v>920</v>
      </c>
      <c r="B5" s="1251"/>
      <c r="C5" s="1251"/>
      <c r="D5" s="1251"/>
      <c r="E5" s="1251"/>
      <c r="F5" s="1251"/>
      <c r="G5" s="1251"/>
    </row>
    <row r="6" spans="1:7" ht="19.5" customHeight="1" thickBot="1">
      <c r="A6" s="82" t="s">
        <v>482</v>
      </c>
      <c r="B6" s="80"/>
      <c r="C6" s="80"/>
      <c r="D6" s="89"/>
      <c r="E6" s="78" t="s">
        <v>20</v>
      </c>
      <c r="F6" s="78"/>
      <c r="G6" s="88"/>
    </row>
    <row r="7" spans="1:7" ht="46.5" customHeight="1">
      <c r="A7" s="197" t="s">
        <v>483</v>
      </c>
      <c r="B7" s="28"/>
      <c r="C7" s="28"/>
      <c r="D7" s="87"/>
      <c r="E7" s="87"/>
      <c r="F7" s="87"/>
      <c r="G7" s="87"/>
    </row>
    <row r="8" spans="1:7" ht="20.25" customHeight="1" thickBot="1">
      <c r="A8" s="86"/>
      <c r="B8" s="209" t="s">
        <v>216</v>
      </c>
      <c r="C8" s="211" t="s">
        <v>215</v>
      </c>
      <c r="D8" s="87"/>
      <c r="E8" s="87"/>
      <c r="F8" s="87"/>
      <c r="G8" s="83"/>
    </row>
    <row r="9" spans="1:7" ht="20.25" customHeight="1" thickBot="1">
      <c r="A9" s="86">
        <v>1</v>
      </c>
      <c r="B9" s="209" t="s">
        <v>214</v>
      </c>
      <c r="C9" s="89"/>
      <c r="D9" s="87"/>
      <c r="E9" s="87"/>
      <c r="F9" s="87"/>
      <c r="G9" s="83"/>
    </row>
    <row r="10" spans="1:7" ht="20.25" customHeight="1" thickBot="1">
      <c r="A10" s="86">
        <v>2</v>
      </c>
      <c r="B10" s="209" t="s">
        <v>354</v>
      </c>
      <c r="C10" s="89"/>
      <c r="D10" s="87"/>
      <c r="E10" s="87"/>
      <c r="F10" s="87"/>
      <c r="G10" s="84"/>
    </row>
    <row r="11" spans="1:7" ht="20.25" customHeight="1" thickBot="1">
      <c r="A11" s="86">
        <v>3</v>
      </c>
      <c r="B11" s="209" t="s">
        <v>352</v>
      </c>
      <c r="C11" s="89"/>
      <c r="D11" s="87"/>
      <c r="E11" s="87"/>
      <c r="F11" s="87"/>
      <c r="G11" s="84"/>
    </row>
    <row r="12" spans="1:7" ht="20.25" customHeight="1">
      <c r="A12" s="85"/>
      <c r="B12" s="210" t="s">
        <v>213</v>
      </c>
      <c r="C12" s="212">
        <v>0</v>
      </c>
      <c r="D12" s="87"/>
      <c r="E12" s="87"/>
      <c r="F12" s="87"/>
      <c r="G12" s="84"/>
    </row>
    <row r="13" spans="1:7" s="620" customFormat="1" ht="20.100000000000001" customHeight="1">
      <c r="A13" s="618" t="s">
        <v>921</v>
      </c>
      <c r="B13" s="513"/>
      <c r="C13" s="513"/>
      <c r="D13" s="619"/>
      <c r="E13" s="619"/>
      <c r="F13" s="619"/>
      <c r="G13" s="619"/>
    </row>
    <row r="14" spans="1:7" s="620" customFormat="1" ht="46.5" customHeight="1">
      <c r="A14" s="1252" t="s">
        <v>922</v>
      </c>
      <c r="B14" s="1252"/>
      <c r="C14" s="1252"/>
      <c r="D14" s="1252"/>
      <c r="E14" s="1252"/>
      <c r="F14" s="1252"/>
      <c r="G14" s="1252"/>
    </row>
    <row r="15" spans="1:7" s="620" customFormat="1" ht="20.25" customHeight="1" thickBot="1">
      <c r="A15" s="621"/>
      <c r="B15" s="622" t="s">
        <v>212</v>
      </c>
      <c r="C15" s="623" t="s">
        <v>211</v>
      </c>
      <c r="D15" s="1255" t="s">
        <v>212</v>
      </c>
      <c r="E15" s="1256"/>
      <c r="F15" s="623" t="s">
        <v>211</v>
      </c>
    </row>
    <row r="16" spans="1:7" s="620" customFormat="1" ht="21" customHeight="1" thickBot="1">
      <c r="A16" s="624"/>
      <c r="B16" s="625" t="s">
        <v>322</v>
      </c>
      <c r="C16" s="277"/>
      <c r="D16" s="625" t="s">
        <v>335</v>
      </c>
      <c r="E16" s="625"/>
      <c r="F16" s="277"/>
    </row>
    <row r="17" spans="1:6" s="620" customFormat="1" ht="20.25" customHeight="1" thickBot="1">
      <c r="A17" s="624"/>
      <c r="B17" s="625" t="s">
        <v>321</v>
      </c>
      <c r="C17" s="277"/>
      <c r="D17" s="625" t="s">
        <v>336</v>
      </c>
      <c r="E17" s="625"/>
      <c r="F17" s="277"/>
    </row>
    <row r="18" spans="1:6" s="620" customFormat="1" ht="20.25" customHeight="1" thickBot="1">
      <c r="A18" s="624"/>
      <c r="B18" s="625" t="s">
        <v>323</v>
      </c>
      <c r="C18" s="277"/>
      <c r="D18" s="1257" t="s">
        <v>337</v>
      </c>
      <c r="E18" s="1258"/>
      <c r="F18" s="277"/>
    </row>
    <row r="19" spans="1:6" s="620" customFormat="1" ht="20.25" customHeight="1" thickBot="1">
      <c r="A19" s="624"/>
      <c r="B19" s="626" t="s">
        <v>923</v>
      </c>
      <c r="C19" s="277"/>
      <c r="D19" s="1257" t="s">
        <v>338</v>
      </c>
      <c r="E19" s="1258"/>
      <c r="F19" s="277"/>
    </row>
    <row r="20" spans="1:6" s="620" customFormat="1" ht="20.25" customHeight="1" thickBot="1">
      <c r="A20" s="624"/>
      <c r="B20" s="626" t="s">
        <v>924</v>
      </c>
      <c r="C20" s="277"/>
      <c r="D20" s="627" t="s">
        <v>339</v>
      </c>
      <c r="E20" s="628"/>
      <c r="F20" s="277"/>
    </row>
    <row r="21" spans="1:6" s="620" customFormat="1" ht="20.25" customHeight="1" thickBot="1">
      <c r="A21" s="624"/>
      <c r="B21" s="626" t="s">
        <v>925</v>
      </c>
      <c r="C21" s="277"/>
      <c r="D21" s="627" t="s">
        <v>340</v>
      </c>
      <c r="E21" s="628"/>
      <c r="F21" s="277"/>
    </row>
    <row r="22" spans="1:6" s="620" customFormat="1" ht="24" customHeight="1" thickBot="1">
      <c r="A22" s="624"/>
      <c r="B22" s="626" t="s">
        <v>926</v>
      </c>
      <c r="C22" s="277"/>
      <c r="D22" s="627" t="s">
        <v>341</v>
      </c>
      <c r="E22" s="625"/>
      <c r="F22" s="277"/>
    </row>
    <row r="23" spans="1:6" s="620" customFormat="1" ht="24" customHeight="1" thickBot="1">
      <c r="A23" s="624"/>
      <c r="B23" s="625" t="s">
        <v>324</v>
      </c>
      <c r="C23" s="277"/>
      <c r="D23" s="627" t="s">
        <v>342</v>
      </c>
      <c r="E23" s="625"/>
      <c r="F23" s="277"/>
    </row>
    <row r="24" spans="1:6" s="620" customFormat="1" ht="24" customHeight="1" thickBot="1">
      <c r="A24" s="624"/>
      <c r="B24" s="625" t="s">
        <v>325</v>
      </c>
      <c r="C24" s="277"/>
      <c r="D24" s="627" t="s">
        <v>343</v>
      </c>
      <c r="E24" s="625"/>
      <c r="F24" s="277"/>
    </row>
    <row r="25" spans="1:6" s="620" customFormat="1" ht="24" customHeight="1" thickBot="1">
      <c r="A25" s="624"/>
      <c r="B25" s="625" t="s">
        <v>326</v>
      </c>
      <c r="C25" s="277"/>
      <c r="D25" s="627" t="s">
        <v>344</v>
      </c>
      <c r="E25" s="625"/>
      <c r="F25" s="277"/>
    </row>
    <row r="26" spans="1:6" s="620" customFormat="1" ht="24" customHeight="1" thickBot="1">
      <c r="A26" s="624"/>
      <c r="B26" s="625" t="s">
        <v>327</v>
      </c>
      <c r="C26" s="277"/>
      <c r="D26" s="627" t="s">
        <v>345</v>
      </c>
      <c r="E26" s="625"/>
      <c r="F26" s="277"/>
    </row>
    <row r="27" spans="1:6" s="620" customFormat="1" ht="24" customHeight="1" thickBot="1">
      <c r="A27" s="624"/>
      <c r="B27" s="625" t="s">
        <v>328</v>
      </c>
      <c r="C27" s="277"/>
      <c r="D27" s="627" t="s">
        <v>346</v>
      </c>
      <c r="E27" s="625"/>
      <c r="F27" s="277"/>
    </row>
    <row r="28" spans="1:6" s="620" customFormat="1" ht="24" customHeight="1" thickBot="1">
      <c r="A28" s="624"/>
      <c r="B28" s="625" t="s">
        <v>329</v>
      </c>
      <c r="C28" s="277"/>
      <c r="D28" s="627" t="s">
        <v>347</v>
      </c>
      <c r="E28" s="625"/>
      <c r="F28" s="277"/>
    </row>
    <row r="29" spans="1:6" s="620" customFormat="1" ht="24" customHeight="1" thickBot="1">
      <c r="A29" s="624"/>
      <c r="B29" s="625" t="s">
        <v>330</v>
      </c>
      <c r="C29" s="277"/>
      <c r="D29" s="627" t="s">
        <v>348</v>
      </c>
      <c r="E29" s="625"/>
      <c r="F29" s="277"/>
    </row>
    <row r="30" spans="1:6" s="620" customFormat="1" ht="24" customHeight="1" thickBot="1">
      <c r="A30" s="624"/>
      <c r="B30" s="625" t="s">
        <v>331</v>
      </c>
      <c r="C30" s="277"/>
      <c r="D30" s="627" t="s">
        <v>349</v>
      </c>
      <c r="E30" s="625"/>
      <c r="F30" s="277"/>
    </row>
    <row r="31" spans="1:6" s="620" customFormat="1" ht="24" customHeight="1" thickBot="1">
      <c r="A31" s="624"/>
      <c r="B31" s="625" t="s">
        <v>332</v>
      </c>
      <c r="C31" s="277"/>
      <c r="D31" s="1253"/>
      <c r="E31" s="1254"/>
      <c r="F31" s="277"/>
    </row>
    <row r="32" spans="1:6" s="620" customFormat="1" ht="24" customHeight="1" thickBot="1">
      <c r="A32" s="624"/>
      <c r="B32" s="625" t="s">
        <v>333</v>
      </c>
      <c r="C32" s="277"/>
      <c r="D32" s="1253"/>
      <c r="E32" s="1254"/>
      <c r="F32" s="277"/>
    </row>
    <row r="33" spans="1:6" s="629" customFormat="1" ht="24" customHeight="1" thickBot="1">
      <c r="A33" s="624"/>
      <c r="B33" s="625" t="s">
        <v>334</v>
      </c>
      <c r="C33" s="277"/>
      <c r="D33" s="1253"/>
      <c r="E33" s="1254"/>
      <c r="F33" s="277"/>
    </row>
  </sheetData>
  <protectedRanges>
    <protectedRange sqref="C16:C33 F16:F33" name="範囲3"/>
    <protectedRange sqref="C16:C33 F16:F33" name="範囲2"/>
  </protectedRanges>
  <mergeCells count="10">
    <mergeCell ref="A1:F2"/>
    <mergeCell ref="E3:F3"/>
    <mergeCell ref="A5:G5"/>
    <mergeCell ref="A14:G14"/>
    <mergeCell ref="D33:E33"/>
    <mergeCell ref="D15:E15"/>
    <mergeCell ref="D18:E18"/>
    <mergeCell ref="D19:E19"/>
    <mergeCell ref="D31:E31"/>
    <mergeCell ref="D32:E32"/>
  </mergeCells>
  <phoneticPr fontId="5"/>
  <dataValidations count="6">
    <dataValidation allowBlank="1" showInputMessage="1" showErrorMessage="1" prompt="自動計算" sqref="C12"/>
    <dataValidation type="whole" imeMode="disabled" operator="greaterThanOrEqual" allowBlank="1" showInputMessage="1" showErrorMessage="1" error="整数で入力してください" prompt="整数で入力" sqref="D6 C9:C11">
      <formula1>0</formula1>
    </dataValidation>
    <dataValidation allowBlank="1" showInputMessage="1" showErrorMessage="1" prompt="表紙シートの病院名を反映" sqref="G3:G4"/>
    <dataValidation allowBlank="1" showInputMessage="1" showErrorMessage="1" prompt="連絡先シートの病院名を反映" sqref="E3:F4"/>
    <dataValidation type="whole" errorStyle="warning" allowBlank="1" showInputMessage="1" showErrorMessage="1" errorTitle="入力値を要確認！" error="想定を超えた数値が入力されています。ご確認ください。" prompt="整数で入力" sqref="F16:F33">
      <formula1>#REF!</formula1>
      <formula2>#REF!</formula2>
    </dataValidation>
    <dataValidation type="whole" errorStyle="warning" allowBlank="1" showInputMessage="1" showErrorMessage="1" errorTitle="入力値を要確認！" error="想定を超えた数値が入力されています。ご確認ください。" prompt="整数で入力" sqref="C16:C33">
      <formula1>#REF!</formula1>
      <formula2>#REF!</formula2>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7"/>
  <sheetViews>
    <sheetView view="pageBreakPreview" zoomScale="115" zoomScaleNormal="100" zoomScaleSheetLayoutView="115" workbookViewId="0">
      <selection sqref="A1:W1"/>
    </sheetView>
  </sheetViews>
  <sheetFormatPr defaultRowHeight="13.5"/>
  <cols>
    <col min="1" max="1" width="3.625" customWidth="1"/>
    <col min="2" max="2" width="35.625" customWidth="1"/>
    <col min="3" max="4" width="10.625" customWidth="1"/>
    <col min="5" max="22" width="2.625" customWidth="1"/>
    <col min="23" max="23" width="10.625" customWidth="1"/>
  </cols>
  <sheetData>
    <row r="1" spans="1:23" ht="22.5" customHeight="1">
      <c r="A1" s="1259" t="s">
        <v>1202</v>
      </c>
      <c r="B1" s="1259"/>
      <c r="C1" s="1259"/>
      <c r="D1" s="1259"/>
      <c r="E1" s="1259"/>
      <c r="F1" s="1259"/>
      <c r="G1" s="1259"/>
      <c r="H1" s="1259"/>
      <c r="I1" s="1259"/>
      <c r="J1" s="1259"/>
      <c r="K1" s="1259"/>
      <c r="L1" s="1259"/>
      <c r="M1" s="1259"/>
      <c r="N1" s="1259"/>
      <c r="O1" s="1259"/>
      <c r="P1" s="1259"/>
      <c r="Q1" s="1259"/>
      <c r="R1" s="1259"/>
      <c r="S1" s="1259"/>
      <c r="T1" s="1259"/>
      <c r="U1" s="1259"/>
      <c r="V1" s="1259"/>
      <c r="W1" s="1259"/>
    </row>
    <row r="2" spans="1:23" ht="4.5" customHeight="1">
      <c r="A2" s="105"/>
      <c r="B2" s="106" t="s">
        <v>7</v>
      </c>
      <c r="C2" s="106"/>
      <c r="D2" s="106"/>
      <c r="E2" s="106"/>
      <c r="F2" s="106"/>
      <c r="G2" s="106"/>
      <c r="H2" s="106"/>
      <c r="I2" s="106"/>
      <c r="J2" s="106"/>
      <c r="K2" s="106"/>
      <c r="L2" s="106"/>
      <c r="M2" s="106"/>
      <c r="N2" s="106"/>
      <c r="O2" s="106"/>
      <c r="P2" s="106"/>
      <c r="Q2" s="106"/>
      <c r="R2" s="106"/>
      <c r="S2" s="106"/>
      <c r="T2" s="106"/>
      <c r="U2" s="106"/>
      <c r="V2" s="106"/>
      <c r="W2" s="106"/>
    </row>
    <row r="3" spans="1:23" ht="20.25" customHeight="1">
      <c r="A3" s="33"/>
      <c r="B3" s="33"/>
      <c r="C3" s="33"/>
      <c r="D3" s="64" t="s">
        <v>77</v>
      </c>
      <c r="E3" s="959">
        <f>連絡先!B3</f>
        <v>0</v>
      </c>
      <c r="F3" s="1260"/>
      <c r="G3" s="1260"/>
      <c r="H3" s="1260"/>
      <c r="I3" s="1260"/>
      <c r="J3" s="1260"/>
      <c r="K3" s="1260"/>
      <c r="L3" s="1260"/>
      <c r="M3" s="1260"/>
      <c r="N3" s="1260"/>
      <c r="O3" s="1260"/>
      <c r="P3" s="1260"/>
      <c r="Q3" s="1260"/>
      <c r="R3" s="1260"/>
      <c r="S3" s="1260"/>
      <c r="T3" s="1260"/>
      <c r="U3" s="1260"/>
      <c r="V3" s="1260"/>
      <c r="W3" s="960"/>
    </row>
    <row r="4" spans="1:23" ht="20.25" customHeight="1" thickBot="1">
      <c r="A4" s="33"/>
      <c r="B4" s="33"/>
      <c r="C4" s="33"/>
      <c r="D4" s="30" t="s">
        <v>369</v>
      </c>
      <c r="E4" s="19" t="s">
        <v>927</v>
      </c>
      <c r="F4" s="19"/>
      <c r="G4" s="19"/>
      <c r="H4" s="19"/>
      <c r="I4" s="19"/>
      <c r="J4" s="19"/>
      <c r="K4" s="19"/>
      <c r="L4" s="19"/>
      <c r="M4" s="20"/>
      <c r="N4" s="20"/>
      <c r="O4" s="20"/>
      <c r="P4" s="20"/>
      <c r="Q4" s="20"/>
      <c r="R4" s="20"/>
      <c r="S4" s="20"/>
      <c r="T4" s="20"/>
      <c r="U4" s="36"/>
      <c r="V4" s="36"/>
      <c r="W4" s="36"/>
    </row>
    <row r="5" spans="1:23" ht="25.5" customHeight="1" thickBot="1">
      <c r="A5" s="221">
        <v>1</v>
      </c>
      <c r="B5" s="227" t="s">
        <v>223</v>
      </c>
      <c r="C5" s="1142"/>
      <c r="D5" s="1143"/>
      <c r="E5" s="1143"/>
      <c r="F5" s="1143"/>
      <c r="G5" s="1143"/>
      <c r="H5" s="1143"/>
      <c r="I5" s="1143"/>
      <c r="J5" s="1143"/>
      <c r="K5" s="1143"/>
      <c r="L5" s="1143"/>
      <c r="M5" s="1143"/>
      <c r="N5" s="1143"/>
      <c r="O5" s="1143"/>
      <c r="P5" s="1143"/>
      <c r="Q5" s="1143"/>
      <c r="R5" s="1143"/>
      <c r="S5" s="1143"/>
      <c r="T5" s="1143"/>
      <c r="U5" s="1143"/>
      <c r="V5" s="1143"/>
      <c r="W5" s="1144"/>
    </row>
    <row r="6" spans="1:23" ht="25.5" customHeight="1" thickBot="1">
      <c r="A6" s="1270">
        <v>2</v>
      </c>
      <c r="B6" s="1261" t="s">
        <v>373</v>
      </c>
      <c r="C6" s="1262"/>
      <c r="D6" s="1263"/>
      <c r="E6" s="1264"/>
      <c r="F6" s="1264"/>
      <c r="G6" s="1264"/>
      <c r="H6" s="1264"/>
      <c r="I6" s="1264"/>
      <c r="J6" s="1264"/>
      <c r="K6" s="1264"/>
      <c r="L6" s="1264"/>
      <c r="M6" s="1265"/>
      <c r="N6" s="1055" t="s">
        <v>39</v>
      </c>
      <c r="O6" s="1055"/>
      <c r="P6" s="1055"/>
      <c r="Q6" s="1056"/>
      <c r="R6" s="1056"/>
      <c r="S6" s="1056"/>
      <c r="T6" s="1056"/>
      <c r="U6" s="1056"/>
      <c r="V6" s="1056"/>
      <c r="W6" s="222"/>
    </row>
    <row r="7" spans="1:23" s="512" customFormat="1" ht="25.5" customHeight="1" thickBot="1">
      <c r="A7" s="1097"/>
      <c r="B7" s="1271" t="s">
        <v>928</v>
      </c>
      <c r="C7" s="1272"/>
      <c r="D7" s="1273"/>
      <c r="E7" s="1264"/>
      <c r="F7" s="1264"/>
      <c r="G7" s="1264"/>
      <c r="H7" s="1264"/>
      <c r="I7" s="1264"/>
      <c r="J7" s="1264"/>
      <c r="K7" s="1264"/>
      <c r="L7" s="1264"/>
      <c r="M7" s="1264"/>
      <c r="N7" s="1264"/>
      <c r="O7" s="1264"/>
      <c r="P7" s="1264"/>
      <c r="Q7" s="1264"/>
      <c r="R7" s="1264"/>
      <c r="S7" s="1264"/>
      <c r="T7" s="1264"/>
      <c r="U7" s="1264"/>
      <c r="V7" s="1264"/>
      <c r="W7" s="1265"/>
    </row>
    <row r="8" spans="1:23" ht="25.5" customHeight="1" thickBot="1">
      <c r="A8" s="1274">
        <v>3</v>
      </c>
      <c r="B8" s="104" t="s">
        <v>222</v>
      </c>
      <c r="C8" s="208"/>
      <c r="D8" s="182"/>
      <c r="E8" s="183"/>
      <c r="F8" s="183"/>
      <c r="G8" s="183"/>
      <c r="H8" s="183"/>
      <c r="I8" s="183"/>
      <c r="J8" s="183"/>
      <c r="K8" s="183"/>
      <c r="L8" s="183"/>
      <c r="M8" s="183"/>
      <c r="N8" s="183"/>
      <c r="O8" s="183"/>
      <c r="P8" s="183"/>
      <c r="Q8" s="183"/>
      <c r="R8" s="183"/>
      <c r="S8" s="183"/>
      <c r="T8" s="183"/>
      <c r="U8" s="183"/>
      <c r="V8" s="183"/>
      <c r="W8" s="184"/>
    </row>
    <row r="9" spans="1:23" ht="25.5" customHeight="1" thickBot="1">
      <c r="A9" s="1275"/>
      <c r="B9" s="206" t="s">
        <v>221</v>
      </c>
      <c r="C9" s="208"/>
      <c r="D9" s="185"/>
      <c r="E9" s="94"/>
      <c r="F9" s="94"/>
      <c r="G9" s="94"/>
      <c r="H9" s="94"/>
      <c r="I9" s="94"/>
      <c r="J9" s="94"/>
      <c r="K9" s="94"/>
      <c r="L9" s="94"/>
      <c r="M9" s="94"/>
      <c r="N9" s="94"/>
      <c r="O9" s="94"/>
      <c r="P9" s="94"/>
      <c r="Q9" s="94"/>
      <c r="R9" s="94"/>
      <c r="S9" s="94"/>
      <c r="T9" s="94"/>
      <c r="U9" s="94"/>
      <c r="V9" s="94"/>
      <c r="W9" s="93"/>
    </row>
    <row r="10" spans="1:23" ht="25.5" customHeight="1" thickBot="1">
      <c r="A10" s="1275"/>
      <c r="B10" s="98" t="s">
        <v>220</v>
      </c>
      <c r="C10" s="208"/>
      <c r="D10" s="186"/>
      <c r="E10" s="187"/>
      <c r="F10" s="187"/>
      <c r="G10" s="187"/>
      <c r="H10" s="187"/>
      <c r="I10" s="187"/>
      <c r="J10" s="187"/>
      <c r="K10" s="187"/>
      <c r="L10" s="187"/>
      <c r="M10" s="187"/>
      <c r="N10" s="187"/>
      <c r="O10" s="187"/>
      <c r="P10" s="187"/>
      <c r="Q10" s="187"/>
      <c r="R10" s="187"/>
      <c r="S10" s="187"/>
      <c r="T10" s="187"/>
      <c r="U10" s="187"/>
      <c r="V10" s="187"/>
      <c r="W10" s="188"/>
    </row>
    <row r="11" spans="1:23" ht="25.5" customHeight="1" thickBot="1">
      <c r="A11" s="1275"/>
      <c r="B11" s="1266" t="s">
        <v>379</v>
      </c>
      <c r="C11" s="1267"/>
      <c r="D11" s="1277"/>
      <c r="E11" s="1278"/>
      <c r="F11" s="1278"/>
      <c r="G11" s="1278"/>
      <c r="H11" s="1278"/>
      <c r="I11" s="1278"/>
      <c r="J11" s="1278"/>
      <c r="K11" s="1278"/>
      <c r="L11" s="1278"/>
      <c r="M11" s="1279"/>
      <c r="N11" s="1045" t="s">
        <v>39</v>
      </c>
      <c r="O11" s="1046"/>
      <c r="P11" s="1047"/>
      <c r="Q11" s="1056"/>
      <c r="R11" s="1056"/>
      <c r="S11" s="1056"/>
      <c r="T11" s="1056"/>
      <c r="U11" s="1056"/>
      <c r="V11" s="1056"/>
      <c r="W11" s="222"/>
    </row>
    <row r="12" spans="1:23" ht="25.5" customHeight="1" thickBot="1">
      <c r="A12" s="1276"/>
      <c r="B12" s="206" t="s">
        <v>219</v>
      </c>
      <c r="C12" s="208"/>
      <c r="D12" s="94"/>
      <c r="E12" s="94"/>
      <c r="F12" s="103"/>
      <c r="G12" s="94"/>
      <c r="H12" s="103"/>
      <c r="I12" s="103"/>
      <c r="J12" s="94"/>
      <c r="K12" s="103"/>
      <c r="L12" s="94"/>
      <c r="M12" s="103"/>
      <c r="N12" s="103"/>
      <c r="O12" s="94"/>
      <c r="P12" s="103"/>
      <c r="Q12" s="94"/>
      <c r="R12" s="103"/>
      <c r="S12" s="103"/>
      <c r="T12" s="94"/>
      <c r="U12" s="103"/>
      <c r="V12" s="94"/>
      <c r="W12" s="96"/>
    </row>
    <row r="13" spans="1:23" ht="25.5" customHeight="1" thickBot="1">
      <c r="A13" s="1270">
        <v>4</v>
      </c>
      <c r="B13" s="102" t="s">
        <v>218</v>
      </c>
      <c r="C13" s="208"/>
      <c r="D13" s="101"/>
      <c r="E13" s="100"/>
      <c r="F13" s="100"/>
      <c r="G13" s="100"/>
      <c r="H13" s="100"/>
      <c r="I13" s="100"/>
      <c r="J13" s="100"/>
      <c r="K13" s="100"/>
      <c r="L13" s="100"/>
      <c r="M13" s="100"/>
      <c r="N13" s="100"/>
      <c r="O13" s="100"/>
      <c r="P13" s="100"/>
      <c r="Q13" s="100"/>
      <c r="R13" s="100"/>
      <c r="S13" s="100"/>
      <c r="T13" s="100"/>
      <c r="U13" s="100"/>
      <c r="V13" s="100"/>
      <c r="W13" s="99"/>
    </row>
    <row r="14" spans="1:23" ht="25.5" customHeight="1" thickBot="1">
      <c r="A14" s="1110"/>
      <c r="B14" s="1266" t="s">
        <v>380</v>
      </c>
      <c r="C14" s="1267"/>
      <c r="D14" s="1142"/>
      <c r="E14" s="1143"/>
      <c r="F14" s="1143"/>
      <c r="G14" s="1143"/>
      <c r="H14" s="1143"/>
      <c r="I14" s="1143"/>
      <c r="J14" s="1143"/>
      <c r="K14" s="1143"/>
      <c r="L14" s="1143"/>
      <c r="M14" s="1143"/>
      <c r="N14" s="1143"/>
      <c r="O14" s="1143"/>
      <c r="P14" s="1143"/>
      <c r="Q14" s="1143"/>
      <c r="R14" s="1143"/>
      <c r="S14" s="1143"/>
      <c r="T14" s="1143"/>
      <c r="U14" s="1143"/>
      <c r="V14" s="1143"/>
      <c r="W14" s="1144"/>
    </row>
    <row r="15" spans="1:23" ht="25.5" customHeight="1" thickBot="1">
      <c r="A15" s="1110"/>
      <c r="B15" s="146" t="s">
        <v>317</v>
      </c>
      <c r="C15" s="208"/>
      <c r="D15" s="95"/>
      <c r="E15" s="95"/>
      <c r="F15" s="95"/>
      <c r="G15" s="95"/>
      <c r="H15" s="95"/>
      <c r="I15" s="95"/>
      <c r="J15" s="95"/>
      <c r="K15" s="95"/>
      <c r="L15" s="95"/>
      <c r="M15" s="95"/>
      <c r="N15" s="95"/>
      <c r="O15" s="95"/>
      <c r="P15" s="95"/>
      <c r="Q15" s="95"/>
      <c r="R15" s="95"/>
      <c r="S15" s="95"/>
      <c r="T15" s="95"/>
      <c r="U15" s="95"/>
      <c r="V15" s="95"/>
      <c r="W15" s="97"/>
    </row>
    <row r="16" spans="1:23" ht="25.5" customHeight="1" thickBot="1">
      <c r="A16" s="1110"/>
      <c r="B16" s="1268" t="s">
        <v>381</v>
      </c>
      <c r="C16" s="1269"/>
      <c r="D16" s="1142"/>
      <c r="E16" s="1143"/>
      <c r="F16" s="1143"/>
      <c r="G16" s="1143"/>
      <c r="H16" s="1143"/>
      <c r="I16" s="1143"/>
      <c r="J16" s="1143"/>
      <c r="K16" s="1143"/>
      <c r="L16" s="1143"/>
      <c r="M16" s="1143"/>
      <c r="N16" s="1143"/>
      <c r="O16" s="1143"/>
      <c r="P16" s="1143"/>
      <c r="Q16" s="1143"/>
      <c r="R16" s="1143"/>
      <c r="S16" s="1143"/>
      <c r="T16" s="1143"/>
      <c r="U16" s="1143"/>
      <c r="V16" s="1143"/>
      <c r="W16" s="1144"/>
    </row>
    <row r="17" spans="1:24" s="512" customFormat="1" ht="25.5" customHeight="1" thickBot="1">
      <c r="A17" s="1097"/>
      <c r="B17" s="630" t="s">
        <v>929</v>
      </c>
      <c r="C17" s="208"/>
      <c r="D17" s="631"/>
      <c r="E17" s="631"/>
      <c r="F17" s="631"/>
      <c r="G17" s="631"/>
      <c r="H17" s="631"/>
      <c r="I17" s="631"/>
      <c r="J17" s="631"/>
      <c r="K17" s="631"/>
      <c r="L17" s="631"/>
      <c r="M17" s="631"/>
      <c r="N17" s="631"/>
      <c r="O17" s="631"/>
      <c r="P17" s="631"/>
      <c r="Q17" s="631"/>
      <c r="R17" s="631"/>
      <c r="S17" s="631"/>
      <c r="T17" s="631"/>
      <c r="U17" s="631"/>
      <c r="V17" s="631"/>
      <c r="W17" s="631"/>
      <c r="X17" s="573"/>
    </row>
  </sheetData>
  <mergeCells count="22">
    <mergeCell ref="B7:C7"/>
    <mergeCell ref="D7:W7"/>
    <mergeCell ref="A8:A12"/>
    <mergeCell ref="B11:C11"/>
    <mergeCell ref="D11:M11"/>
    <mergeCell ref="N11:P11"/>
    <mergeCell ref="Q11:S11"/>
    <mergeCell ref="T11:V11"/>
    <mergeCell ref="A6:A7"/>
    <mergeCell ref="B14:C14"/>
    <mergeCell ref="D14:W14"/>
    <mergeCell ref="B16:C16"/>
    <mergeCell ref="D16:W16"/>
    <mergeCell ref="A13:A17"/>
    <mergeCell ref="A1:W1"/>
    <mergeCell ref="E3:W3"/>
    <mergeCell ref="C5:W5"/>
    <mergeCell ref="B6:C6"/>
    <mergeCell ref="D6:M6"/>
    <mergeCell ref="N6:P6"/>
    <mergeCell ref="Q6:S6"/>
    <mergeCell ref="T6:V6"/>
  </mergeCells>
  <phoneticPr fontId="5"/>
  <dataValidations count="7">
    <dataValidation type="custom" imeMode="disabled" allowBlank="1" showInputMessage="1" showErrorMessage="1" error="半角で入力してください" prompt="半角英数字で入力" sqref="D16:W16">
      <formula1>LEN(D16)=LENB(D16)</formula1>
    </dataValidation>
    <dataValidation allowBlank="1" showInputMessage="1" showErrorMessage="1" prompt="連絡先シートの病院名を反映" sqref="E3:W3"/>
    <dataValidation type="list" allowBlank="1" showInputMessage="1" showErrorMessage="1" sqref="C8 C10 C13 C15 C17">
      <formula1>"実施,未実施"</formula1>
    </dataValidation>
    <dataValidation type="list" allowBlank="1" showInputMessage="1" showErrorMessage="1" sqref="C12 C9">
      <formula1>"必要,不要"</formula1>
    </dataValidation>
    <dataValidation type="custom" imeMode="disabled" allowBlank="1" showInputMessage="1" showErrorMessage="1" error="半角で入力してください" prompt="電話番号はハイフン「-」を含め、半角で入力_x000a_XXX-XXXX-XXXX" sqref="D11:M11 D14:W14 D6:M6">
      <formula1>LEN(D6)=LENB(D6)</formula1>
    </dataValidation>
    <dataValidation imeMode="disabled" allowBlank="1" showInputMessage="1" showErrorMessage="1" prompt="内線番号を半角で入力" sqref="Q11:W11 Q6:W6"/>
    <dataValidation type="custom" imeMode="disabled" allowBlank="1" showInputMessage="1" showErrorMessage="1" error="半角で入力してください" sqref="D7:W7">
      <formula1>LEN(D7)=LENB(D7)</formula1>
    </dataValidation>
  </dataValidations>
  <pageMargins left="0.70866141732283472" right="0.70866141732283472" top="0.74803149606299213" bottom="0.74803149606299213" header="0.31496062992125984" footer="0.31496062992125984"/>
  <pageSetup paperSize="9" scale="69" fitToHeight="0" orientation="portrait" horizontalDpi="1200" verticalDpi="1200" r:id="rId1"/>
  <headerFooter>
    <oddFooter>&amp;C&amp;P/&amp;N&amp;R&amp;A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zoomScaleSheetLayoutView="100" workbookViewId="0">
      <selection sqref="A1:H1"/>
    </sheetView>
  </sheetViews>
  <sheetFormatPr defaultRowHeight="13.5"/>
  <cols>
    <col min="1" max="1" width="3.625" customWidth="1"/>
    <col min="2" max="2" width="34" customWidth="1"/>
    <col min="3" max="3" width="15.125" customWidth="1"/>
    <col min="4" max="4" width="17.625" customWidth="1"/>
    <col min="5" max="5" width="8.625" customWidth="1"/>
    <col min="6" max="6" width="5.625" customWidth="1"/>
    <col min="7" max="7" width="7.875" customWidth="1"/>
    <col min="8" max="8" width="22.5" customWidth="1"/>
  </cols>
  <sheetData>
    <row r="1" spans="1:9" ht="20.25" customHeight="1">
      <c r="A1" s="958" t="s">
        <v>930</v>
      </c>
      <c r="B1" s="958"/>
      <c r="C1" s="958"/>
      <c r="D1" s="958"/>
      <c r="E1" s="958"/>
      <c r="F1" s="958"/>
      <c r="G1" s="958"/>
      <c r="H1" s="958"/>
      <c r="I1" s="236"/>
    </row>
    <row r="2" spans="1:9" ht="4.5" customHeight="1">
      <c r="A2" s="40"/>
      <c r="B2" s="40"/>
      <c r="C2" s="40"/>
      <c r="D2" s="40"/>
      <c r="E2" s="40"/>
      <c r="F2" s="109"/>
      <c r="G2" s="109"/>
      <c r="H2" s="109"/>
      <c r="I2" s="40"/>
    </row>
    <row r="3" spans="1:9" ht="19.5" customHeight="1">
      <c r="A3" s="40"/>
      <c r="B3" s="40"/>
      <c r="C3" s="40"/>
      <c r="D3" s="40"/>
      <c r="E3" s="64" t="s">
        <v>77</v>
      </c>
      <c r="F3" s="1292">
        <f>連絡先!B3</f>
        <v>0</v>
      </c>
      <c r="G3" s="1293"/>
      <c r="H3" s="1293"/>
      <c r="I3" s="235"/>
    </row>
    <row r="4" spans="1:9" ht="19.5" customHeight="1">
      <c r="A4" s="40"/>
      <c r="B4" s="40"/>
      <c r="C4" s="40"/>
      <c r="D4" s="40"/>
      <c r="E4" s="30" t="s">
        <v>369</v>
      </c>
      <c r="F4" s="19" t="s">
        <v>927</v>
      </c>
      <c r="G4" s="19"/>
      <c r="H4" s="36"/>
      <c r="I4" s="29"/>
    </row>
    <row r="5" spans="1:9" ht="72" customHeight="1">
      <c r="A5" s="1294" t="s">
        <v>931</v>
      </c>
      <c r="B5" s="1294"/>
      <c r="C5" s="1294"/>
      <c r="D5" s="1294"/>
      <c r="E5" s="1294"/>
      <c r="F5" s="1294"/>
      <c r="G5" s="1294"/>
      <c r="H5" s="1294"/>
      <c r="I5" s="1294"/>
    </row>
    <row r="6" spans="1:9" s="38" customFormat="1" ht="23.25" customHeight="1">
      <c r="A6" s="632" t="s">
        <v>932</v>
      </c>
      <c r="B6" s="632"/>
      <c r="C6" s="632"/>
      <c r="D6" s="632"/>
      <c r="E6" s="632"/>
      <c r="F6" s="632"/>
      <c r="G6" s="632"/>
      <c r="H6" s="633"/>
      <c r="I6" s="633"/>
    </row>
    <row r="7" spans="1:9" s="38" customFormat="1" ht="18.75" customHeight="1" thickBot="1">
      <c r="A7" s="1295" t="s">
        <v>367</v>
      </c>
      <c r="B7" s="1296"/>
      <c r="C7" s="1296"/>
      <c r="D7" s="1296"/>
      <c r="E7" s="1296"/>
      <c r="F7" s="1297"/>
      <c r="G7" s="634" t="s">
        <v>366</v>
      </c>
      <c r="H7" s="633"/>
      <c r="I7" s="633"/>
    </row>
    <row r="8" spans="1:9" s="38" customFormat="1" ht="19.5" customHeight="1" thickBot="1">
      <c r="A8" s="1288" t="s">
        <v>933</v>
      </c>
      <c r="B8" s="1289"/>
      <c r="C8" s="1289"/>
      <c r="D8" s="1289"/>
      <c r="E8" s="1289"/>
      <c r="F8" s="1289"/>
      <c r="G8" s="277"/>
      <c r="H8" s="635"/>
      <c r="I8" s="633"/>
    </row>
    <row r="9" spans="1:9" s="38" customFormat="1" ht="19.5" customHeight="1" thickBot="1">
      <c r="A9" s="636"/>
      <c r="B9" s="1290" t="s">
        <v>934</v>
      </c>
      <c r="C9" s="1291"/>
      <c r="D9" s="1291"/>
      <c r="E9" s="1291"/>
      <c r="F9" s="1291"/>
      <c r="G9" s="277"/>
      <c r="H9" s="633"/>
      <c r="I9" s="633"/>
    </row>
    <row r="10" spans="1:9" s="38" customFormat="1" ht="19.5" customHeight="1" thickBot="1">
      <c r="A10" s="637"/>
      <c r="B10" s="638" t="s">
        <v>935</v>
      </c>
      <c r="C10" s="639"/>
      <c r="D10" s="639"/>
      <c r="E10" s="639"/>
      <c r="F10" s="639"/>
      <c r="G10" s="277"/>
      <c r="H10" s="633"/>
      <c r="I10" s="633"/>
    </row>
    <row r="11" spans="1:9" s="38" customFormat="1" ht="19.5" customHeight="1" thickBot="1">
      <c r="A11" s="1288" t="s">
        <v>936</v>
      </c>
      <c r="B11" s="1289"/>
      <c r="C11" s="1289"/>
      <c r="D11" s="1289"/>
      <c r="E11" s="1289"/>
      <c r="F11" s="1289"/>
      <c r="G11" s="277"/>
      <c r="H11" s="633"/>
      <c r="I11" s="633"/>
    </row>
    <row r="12" spans="1:9" s="38" customFormat="1" ht="19.5" customHeight="1" thickBot="1">
      <c r="A12" s="636"/>
      <c r="B12" s="1290" t="s">
        <v>937</v>
      </c>
      <c r="C12" s="1291"/>
      <c r="D12" s="1291"/>
      <c r="E12" s="1291"/>
      <c r="F12" s="1291"/>
      <c r="G12" s="277"/>
      <c r="H12" s="633"/>
      <c r="I12" s="633"/>
    </row>
    <row r="13" spans="1:9" s="38" customFormat="1" ht="19.5" customHeight="1" thickBot="1">
      <c r="A13" s="637"/>
      <c r="B13" s="638" t="s">
        <v>935</v>
      </c>
      <c r="C13" s="639"/>
      <c r="D13" s="639"/>
      <c r="E13" s="639"/>
      <c r="F13" s="639"/>
      <c r="G13" s="277"/>
      <c r="H13" s="633"/>
      <c r="I13" s="633"/>
    </row>
    <row r="14" spans="1:9" s="38" customFormat="1" ht="29.25" customHeight="1">
      <c r="A14" s="1308" t="s">
        <v>938</v>
      </c>
      <c r="B14" s="1308"/>
      <c r="C14" s="1308"/>
      <c r="D14" s="1308"/>
      <c r="E14" s="1308"/>
      <c r="F14" s="1308"/>
      <c r="G14" s="1308"/>
      <c r="H14" s="633"/>
      <c r="I14" s="633"/>
    </row>
    <row r="15" spans="1:9" s="38" customFormat="1" ht="19.5" customHeight="1" thickBot="1">
      <c r="A15" s="1295" t="s">
        <v>367</v>
      </c>
      <c r="B15" s="1296"/>
      <c r="C15" s="1296"/>
      <c r="D15" s="1296"/>
      <c r="E15" s="1296"/>
      <c r="F15" s="1297"/>
      <c r="G15" s="634" t="s">
        <v>366</v>
      </c>
      <c r="H15" s="633"/>
      <c r="I15" s="633"/>
    </row>
    <row r="16" spans="1:9" s="38" customFormat="1" ht="40.5" customHeight="1" thickBot="1">
      <c r="A16" s="1309" t="s">
        <v>939</v>
      </c>
      <c r="B16" s="1310"/>
      <c r="C16" s="1310"/>
      <c r="D16" s="1310"/>
      <c r="E16" s="1310"/>
      <c r="F16" s="1311"/>
      <c r="G16" s="277"/>
      <c r="H16" s="633"/>
      <c r="I16" s="633"/>
    </row>
    <row r="17" spans="1:9" s="38" customFormat="1" ht="19.5" customHeight="1" thickBot="1">
      <c r="A17" s="640" t="s">
        <v>484</v>
      </c>
      <c r="B17" s="641"/>
      <c r="C17" s="641"/>
      <c r="D17" s="641"/>
      <c r="E17" s="641"/>
      <c r="F17" s="641"/>
      <c r="G17" s="277"/>
      <c r="H17" s="633"/>
      <c r="I17" s="633"/>
    </row>
    <row r="18" spans="1:9" s="38" customFormat="1" ht="19.5" customHeight="1" thickBot="1">
      <c r="A18" s="642" t="s">
        <v>485</v>
      </c>
      <c r="B18" s="643"/>
      <c r="C18" s="1312"/>
      <c r="D18" s="1313"/>
      <c r="E18" s="1313"/>
      <c r="F18" s="1313"/>
      <c r="G18" s="1314"/>
      <c r="H18" s="633"/>
      <c r="I18" s="633"/>
    </row>
    <row r="19" spans="1:9" s="38" customFormat="1" ht="19.5" customHeight="1">
      <c r="A19" s="1315" t="s">
        <v>940</v>
      </c>
      <c r="B19" s="1315"/>
      <c r="C19" s="1315"/>
      <c r="D19" s="1315"/>
      <c r="E19" s="1315"/>
      <c r="F19" s="1315"/>
      <c r="G19" s="1315"/>
      <c r="H19" s="1315"/>
      <c r="I19" s="633"/>
    </row>
    <row r="20" spans="1:9" s="38" customFormat="1" ht="72.75" customHeight="1">
      <c r="A20" s="1316" t="s">
        <v>1228</v>
      </c>
      <c r="B20" s="1316"/>
      <c r="C20" s="1316"/>
      <c r="D20" s="1316"/>
      <c r="E20" s="1316"/>
      <c r="F20" s="1316"/>
      <c r="G20" s="1316"/>
      <c r="H20" s="1308"/>
      <c r="I20" s="633"/>
    </row>
    <row r="21" spans="1:9" s="38" customFormat="1" ht="42.75" customHeight="1">
      <c r="A21" s="644"/>
      <c r="B21" s="645" t="s">
        <v>941</v>
      </c>
      <c r="C21" s="1300" t="s">
        <v>942</v>
      </c>
      <c r="D21" s="1301"/>
      <c r="E21" s="646" t="s">
        <v>366</v>
      </c>
      <c r="F21" s="1302" t="s">
        <v>943</v>
      </c>
      <c r="G21" s="1303"/>
      <c r="H21" s="646" t="s">
        <v>944</v>
      </c>
    </row>
    <row r="22" spans="1:9" s="650" customFormat="1" ht="15" customHeight="1">
      <c r="A22" s="647" t="s">
        <v>224</v>
      </c>
      <c r="B22" s="648" t="s">
        <v>945</v>
      </c>
      <c r="C22" s="1304" t="s">
        <v>487</v>
      </c>
      <c r="D22" s="1305"/>
      <c r="E22" s="649">
        <v>3</v>
      </c>
      <c r="F22" s="1306">
        <v>2</v>
      </c>
      <c r="G22" s="1307"/>
      <c r="H22" s="649">
        <v>3</v>
      </c>
    </row>
    <row r="23" spans="1:9" s="650" customFormat="1" ht="15" customHeight="1" thickBot="1">
      <c r="A23" s="651" t="s">
        <v>224</v>
      </c>
      <c r="B23" s="652" t="s">
        <v>31</v>
      </c>
      <c r="C23" s="1304" t="s">
        <v>488</v>
      </c>
      <c r="D23" s="1305"/>
      <c r="E23" s="649">
        <v>2</v>
      </c>
      <c r="F23" s="1306">
        <v>1</v>
      </c>
      <c r="G23" s="1307"/>
      <c r="H23" s="649">
        <v>2</v>
      </c>
    </row>
    <row r="24" spans="1:9" s="38" customFormat="1" ht="22.5" customHeight="1" thickBot="1">
      <c r="A24" s="653">
        <v>1</v>
      </c>
      <c r="B24" s="654" t="s">
        <v>226</v>
      </c>
      <c r="C24" s="1286" t="s">
        <v>487</v>
      </c>
      <c r="D24" s="1287"/>
      <c r="E24" s="655"/>
      <c r="F24" s="1284"/>
      <c r="G24" s="1285"/>
      <c r="H24" s="655"/>
    </row>
    <row r="25" spans="1:9" s="38" customFormat="1" ht="22.5" customHeight="1" thickBot="1">
      <c r="A25" s="653">
        <v>2</v>
      </c>
      <c r="B25" s="654" t="s">
        <v>226</v>
      </c>
      <c r="C25" s="1286" t="s">
        <v>488</v>
      </c>
      <c r="D25" s="1287"/>
      <c r="E25" s="655"/>
      <c r="F25" s="1284"/>
      <c r="G25" s="1285"/>
      <c r="H25" s="655"/>
    </row>
    <row r="26" spans="1:9" s="38" customFormat="1" ht="22.5" customHeight="1" thickBot="1">
      <c r="A26" s="653">
        <v>3</v>
      </c>
      <c r="B26" s="654" t="s">
        <v>226</v>
      </c>
      <c r="C26" s="1286" t="s">
        <v>946</v>
      </c>
      <c r="D26" s="1287"/>
      <c r="E26" s="655"/>
      <c r="F26" s="1284"/>
      <c r="G26" s="1285"/>
      <c r="H26" s="655"/>
    </row>
    <row r="27" spans="1:9" s="38" customFormat="1" ht="22.5" customHeight="1" thickBot="1">
      <c r="A27" s="653">
        <v>4</v>
      </c>
      <c r="B27" s="654" t="s">
        <v>365</v>
      </c>
      <c r="C27" s="1286" t="s">
        <v>487</v>
      </c>
      <c r="D27" s="1287"/>
      <c r="E27" s="655"/>
      <c r="F27" s="1284"/>
      <c r="G27" s="1285"/>
      <c r="H27" s="655"/>
    </row>
    <row r="28" spans="1:9" s="38" customFormat="1" ht="22.5" customHeight="1" thickBot="1">
      <c r="A28" s="653">
        <v>5</v>
      </c>
      <c r="B28" s="654" t="s">
        <v>365</v>
      </c>
      <c r="C28" s="1286" t="s">
        <v>488</v>
      </c>
      <c r="D28" s="1287"/>
      <c r="E28" s="655"/>
      <c r="F28" s="1284"/>
      <c r="G28" s="1285"/>
      <c r="H28" s="655"/>
    </row>
    <row r="29" spans="1:9" s="38" customFormat="1" ht="22.5" customHeight="1" thickBot="1">
      <c r="A29" s="653">
        <v>6</v>
      </c>
      <c r="B29" s="654" t="s">
        <v>365</v>
      </c>
      <c r="C29" s="1286" t="s">
        <v>946</v>
      </c>
      <c r="D29" s="1287"/>
      <c r="E29" s="655"/>
      <c r="F29" s="1284"/>
      <c r="G29" s="1285"/>
      <c r="H29" s="655"/>
    </row>
    <row r="30" spans="1:9" s="38" customFormat="1" ht="22.5" customHeight="1" thickBot="1">
      <c r="A30" s="653">
        <v>7</v>
      </c>
      <c r="B30" s="654" t="s">
        <v>227</v>
      </c>
      <c r="C30" s="1286" t="s">
        <v>487</v>
      </c>
      <c r="D30" s="1287"/>
      <c r="E30" s="655"/>
      <c r="F30" s="1284"/>
      <c r="G30" s="1285"/>
      <c r="H30" s="655"/>
    </row>
    <row r="31" spans="1:9" s="38" customFormat="1" ht="22.5" customHeight="1" thickBot="1">
      <c r="A31" s="653">
        <v>8</v>
      </c>
      <c r="B31" s="656" t="s">
        <v>227</v>
      </c>
      <c r="C31" s="1286" t="s">
        <v>488</v>
      </c>
      <c r="D31" s="1287"/>
      <c r="E31" s="655"/>
      <c r="F31" s="1284"/>
      <c r="G31" s="1285"/>
      <c r="H31" s="655"/>
    </row>
    <row r="32" spans="1:9" s="38" customFormat="1" ht="22.5" customHeight="1" thickBot="1">
      <c r="A32" s="653">
        <v>9</v>
      </c>
      <c r="B32" s="656" t="s">
        <v>227</v>
      </c>
      <c r="C32" s="1286" t="s">
        <v>946</v>
      </c>
      <c r="D32" s="1299"/>
      <c r="E32" s="655"/>
      <c r="F32" s="1284"/>
      <c r="G32" s="1285"/>
      <c r="H32" s="655"/>
    </row>
    <row r="33" spans="1:9" s="38" customFormat="1" ht="22.5" customHeight="1" thickBot="1">
      <c r="A33" s="653">
        <v>10</v>
      </c>
      <c r="B33" s="654" t="s">
        <v>947</v>
      </c>
      <c r="C33" s="1282" t="s">
        <v>487</v>
      </c>
      <c r="D33" s="1283"/>
      <c r="E33" s="655"/>
      <c r="F33" s="1284"/>
      <c r="G33" s="1285"/>
      <c r="H33" s="655"/>
    </row>
    <row r="34" spans="1:9" s="38" customFormat="1" ht="22.5" customHeight="1" thickBot="1">
      <c r="A34" s="653">
        <v>11</v>
      </c>
      <c r="B34" s="656" t="s">
        <v>947</v>
      </c>
      <c r="C34" s="1286" t="s">
        <v>488</v>
      </c>
      <c r="D34" s="1287"/>
      <c r="E34" s="655"/>
      <c r="F34" s="1284"/>
      <c r="G34" s="1285"/>
      <c r="H34" s="655"/>
    </row>
    <row r="35" spans="1:9" s="38" customFormat="1" ht="22.5" customHeight="1" thickBot="1">
      <c r="A35" s="653">
        <v>12</v>
      </c>
      <c r="B35" s="656" t="s">
        <v>947</v>
      </c>
      <c r="C35" s="1286" t="s">
        <v>946</v>
      </c>
      <c r="D35" s="1287"/>
      <c r="E35" s="655"/>
      <c r="F35" s="1284"/>
      <c r="G35" s="1285"/>
      <c r="H35" s="655"/>
    </row>
    <row r="36" spans="1:9" s="38" customFormat="1" ht="22.5" customHeight="1" thickBot="1">
      <c r="A36" s="653">
        <v>13</v>
      </c>
      <c r="B36" s="657"/>
      <c r="C36" s="1280"/>
      <c r="D36" s="1281"/>
      <c r="E36" s="655"/>
      <c r="F36" s="1284"/>
      <c r="G36" s="1285"/>
      <c r="H36" s="655"/>
    </row>
    <row r="37" spans="1:9" s="38" customFormat="1" ht="22.5" customHeight="1" thickBot="1">
      <c r="A37" s="653">
        <v>14</v>
      </c>
      <c r="B37" s="657"/>
      <c r="C37" s="1280"/>
      <c r="D37" s="1281"/>
      <c r="E37" s="655"/>
      <c r="F37" s="1284"/>
      <c r="G37" s="1285"/>
      <c r="H37" s="655"/>
    </row>
    <row r="38" spans="1:9" s="38" customFormat="1" ht="22.5" customHeight="1" thickBot="1">
      <c r="A38" s="653">
        <v>15</v>
      </c>
      <c r="B38" s="657"/>
      <c r="C38" s="1280"/>
      <c r="D38" s="1281"/>
      <c r="E38" s="655"/>
      <c r="F38" s="1284"/>
      <c r="G38" s="1285"/>
      <c r="H38" s="655"/>
    </row>
    <row r="39" spans="1:9" s="38" customFormat="1" ht="22.5" customHeight="1" thickBot="1">
      <c r="A39" s="653">
        <v>16</v>
      </c>
      <c r="B39" s="657"/>
      <c r="C39" s="1280"/>
      <c r="D39" s="1281"/>
      <c r="E39" s="655"/>
      <c r="F39" s="1284"/>
      <c r="G39" s="1285"/>
      <c r="H39" s="655"/>
    </row>
    <row r="40" spans="1:9" s="38" customFormat="1" ht="22.5" customHeight="1" thickBot="1">
      <c r="A40" s="653">
        <v>17</v>
      </c>
      <c r="B40" s="657"/>
      <c r="C40" s="1280"/>
      <c r="D40" s="1281"/>
      <c r="E40" s="655"/>
      <c r="F40" s="1284"/>
      <c r="G40" s="1285"/>
      <c r="H40" s="655"/>
    </row>
    <row r="41" spans="1:9" s="38" customFormat="1" ht="22.5" customHeight="1" thickBot="1">
      <c r="A41" s="653">
        <v>18</v>
      </c>
      <c r="B41" s="657"/>
      <c r="C41" s="1280"/>
      <c r="D41" s="1281"/>
      <c r="E41" s="655"/>
      <c r="F41" s="1284"/>
      <c r="G41" s="1285"/>
      <c r="H41" s="655"/>
    </row>
    <row r="42" spans="1:9" s="38" customFormat="1" ht="22.5" customHeight="1" thickBot="1">
      <c r="A42" s="653">
        <v>19</v>
      </c>
      <c r="B42" s="657"/>
      <c r="C42" s="1280"/>
      <c r="D42" s="1281"/>
      <c r="E42" s="655"/>
      <c r="F42" s="1284"/>
      <c r="G42" s="1285"/>
      <c r="H42" s="655"/>
    </row>
    <row r="43" spans="1:9" s="38" customFormat="1" ht="22.5" customHeight="1" thickBot="1">
      <c r="A43" s="653">
        <v>20</v>
      </c>
      <c r="B43" s="657"/>
      <c r="C43" s="1280"/>
      <c r="D43" s="1281"/>
      <c r="E43" s="655"/>
      <c r="F43" s="1284"/>
      <c r="G43" s="1285"/>
      <c r="H43" s="655"/>
    </row>
    <row r="44" spans="1:9" s="38" customFormat="1" ht="22.5" customHeight="1" thickBot="1">
      <c r="A44" s="653">
        <v>21</v>
      </c>
      <c r="B44" s="657"/>
      <c r="C44" s="1280"/>
      <c r="D44" s="1281"/>
      <c r="E44" s="655"/>
      <c r="F44" s="1284"/>
      <c r="G44" s="1285"/>
      <c r="H44" s="655"/>
    </row>
    <row r="45" spans="1:9" s="38" customFormat="1" ht="22.5" customHeight="1" thickBot="1">
      <c r="A45" s="653">
        <v>22</v>
      </c>
      <c r="B45" s="657"/>
      <c r="C45" s="1280"/>
      <c r="D45" s="1281"/>
      <c r="E45" s="655"/>
      <c r="F45" s="1284"/>
      <c r="G45" s="1285"/>
      <c r="H45" s="655"/>
    </row>
    <row r="46" spans="1:9" s="38" customFormat="1" ht="22.5" customHeight="1" thickBot="1">
      <c r="A46" s="653">
        <v>23</v>
      </c>
      <c r="B46" s="657"/>
      <c r="C46" s="1280"/>
      <c r="D46" s="1281"/>
      <c r="E46" s="655"/>
      <c r="F46" s="1284"/>
      <c r="G46" s="1285"/>
      <c r="H46" s="655"/>
    </row>
    <row r="47" spans="1:9" s="38" customFormat="1" ht="33" customHeight="1">
      <c r="A47" s="1298" t="s">
        <v>948</v>
      </c>
      <c r="B47" s="1298"/>
      <c r="C47" s="1298"/>
      <c r="D47" s="1298"/>
      <c r="E47" s="1298"/>
      <c r="F47" s="1298"/>
      <c r="G47" s="1298"/>
      <c r="H47" s="1298"/>
      <c r="I47" s="1298"/>
    </row>
    <row r="48" spans="1:9" s="38" customFormat="1" ht="18" customHeight="1">
      <c r="A48" s="658" t="s">
        <v>949</v>
      </c>
      <c r="B48" s="659"/>
      <c r="C48" s="659"/>
      <c r="D48" s="659"/>
      <c r="E48" s="659"/>
      <c r="F48" s="659"/>
      <c r="G48" s="659"/>
      <c r="H48" s="659"/>
      <c r="I48" s="659"/>
    </row>
    <row r="49" spans="1:9" s="38" customFormat="1" ht="18" customHeight="1">
      <c r="A49" s="658" t="s">
        <v>950</v>
      </c>
      <c r="B49" s="659"/>
      <c r="C49" s="659"/>
      <c r="D49" s="659"/>
      <c r="E49" s="659"/>
      <c r="F49" s="659"/>
      <c r="G49" s="659"/>
      <c r="H49" s="659"/>
      <c r="I49" s="659"/>
    </row>
    <row r="50" spans="1:9" s="38" customFormat="1" ht="20.100000000000001" customHeight="1" thickBot="1">
      <c r="A50" s="1317" t="s">
        <v>951</v>
      </c>
      <c r="B50" s="1318"/>
      <c r="C50" s="1318"/>
      <c r="D50" s="1318"/>
      <c r="E50" s="1318"/>
      <c r="F50" s="1318"/>
      <c r="G50" s="1318"/>
      <c r="H50" s="1319"/>
    </row>
    <row r="51" spans="1:9" s="38" customFormat="1" ht="20.100000000000001" customHeight="1">
      <c r="A51" s="1320"/>
      <c r="B51" s="1321"/>
      <c r="C51" s="1321"/>
      <c r="D51" s="1321"/>
      <c r="E51" s="1321"/>
      <c r="F51" s="1321"/>
      <c r="G51" s="1321"/>
      <c r="H51" s="1322"/>
    </row>
    <row r="52" spans="1:9" s="38" customFormat="1" ht="20.100000000000001" customHeight="1">
      <c r="A52" s="1323"/>
      <c r="B52" s="1324"/>
      <c r="C52" s="1324"/>
      <c r="D52" s="1324"/>
      <c r="E52" s="1324"/>
      <c r="F52" s="1324"/>
      <c r="G52" s="1324"/>
      <c r="H52" s="1325"/>
    </row>
    <row r="53" spans="1:9" s="38" customFormat="1" ht="20.100000000000001" customHeight="1">
      <c r="A53" s="1323"/>
      <c r="B53" s="1324"/>
      <c r="C53" s="1324"/>
      <c r="D53" s="1324"/>
      <c r="E53" s="1324"/>
      <c r="F53" s="1324"/>
      <c r="G53" s="1324"/>
      <c r="H53" s="1325"/>
    </row>
    <row r="54" spans="1:9" s="38" customFormat="1" ht="20.100000000000001" customHeight="1" thickBot="1">
      <c r="A54" s="1326"/>
      <c r="B54" s="1327"/>
      <c r="C54" s="1327"/>
      <c r="D54" s="1327"/>
      <c r="E54" s="1327"/>
      <c r="F54" s="1327"/>
      <c r="G54" s="1327"/>
      <c r="H54" s="1328"/>
    </row>
    <row r="55" spans="1:9" s="38" customFormat="1" ht="24" customHeight="1">
      <c r="A55" s="1298" t="s">
        <v>952</v>
      </c>
      <c r="B55" s="1298"/>
      <c r="C55" s="1298"/>
      <c r="D55" s="1298"/>
      <c r="E55" s="1298"/>
      <c r="F55" s="1298"/>
      <c r="G55" s="1298"/>
      <c r="H55" s="1298"/>
      <c r="I55" s="1298"/>
    </row>
    <row r="56" spans="1:9" s="38" customFormat="1" ht="20.100000000000001" customHeight="1" thickBot="1">
      <c r="A56" s="1317" t="s">
        <v>953</v>
      </c>
      <c r="B56" s="1318"/>
      <c r="C56" s="1318"/>
      <c r="D56" s="1318"/>
      <c r="E56" s="1318"/>
      <c r="F56" s="1318"/>
      <c r="G56" s="1318"/>
      <c r="H56" s="1319"/>
    </row>
    <row r="57" spans="1:9" s="38" customFormat="1" ht="20.100000000000001" customHeight="1">
      <c r="A57" s="1320"/>
      <c r="B57" s="1321"/>
      <c r="C57" s="1321"/>
      <c r="D57" s="1321"/>
      <c r="E57" s="1321"/>
      <c r="F57" s="1321"/>
      <c r="G57" s="1321"/>
      <c r="H57" s="1322"/>
    </row>
    <row r="58" spans="1:9" s="38" customFormat="1" ht="20.100000000000001" customHeight="1">
      <c r="A58" s="1323"/>
      <c r="B58" s="1324"/>
      <c r="C58" s="1324"/>
      <c r="D58" s="1324"/>
      <c r="E58" s="1324"/>
      <c r="F58" s="1324"/>
      <c r="G58" s="1324"/>
      <c r="H58" s="1325"/>
    </row>
    <row r="59" spans="1:9" s="38" customFormat="1" ht="20.100000000000001" customHeight="1">
      <c r="A59" s="1323"/>
      <c r="B59" s="1324"/>
      <c r="C59" s="1324"/>
      <c r="D59" s="1324"/>
      <c r="E59" s="1324"/>
      <c r="F59" s="1324"/>
      <c r="G59" s="1324"/>
      <c r="H59" s="1325"/>
    </row>
    <row r="60" spans="1:9" s="38" customFormat="1" ht="20.100000000000001" customHeight="1" thickBot="1">
      <c r="A60" s="1326"/>
      <c r="B60" s="1327"/>
      <c r="C60" s="1327"/>
      <c r="D60" s="1327"/>
      <c r="E60" s="1327"/>
      <c r="F60" s="1327"/>
      <c r="G60" s="1327"/>
      <c r="H60" s="1328"/>
    </row>
    <row r="61" spans="1:9" s="38" customFormat="1" ht="20.100000000000001" customHeight="1"/>
  </sheetData>
  <mergeCells count="72">
    <mergeCell ref="A50:H50"/>
    <mergeCell ref="A51:H54"/>
    <mergeCell ref="A55:I55"/>
    <mergeCell ref="A56:H56"/>
    <mergeCell ref="A57:H60"/>
    <mergeCell ref="C39:D39"/>
    <mergeCell ref="F39:G39"/>
    <mergeCell ref="C35:D35"/>
    <mergeCell ref="F24:G24"/>
    <mergeCell ref="F25:G25"/>
    <mergeCell ref="F26:G26"/>
    <mergeCell ref="F27:G27"/>
    <mergeCell ref="F28:G28"/>
    <mergeCell ref="F29:G29"/>
    <mergeCell ref="F30:G30"/>
    <mergeCell ref="F31:G31"/>
    <mergeCell ref="F32:G32"/>
    <mergeCell ref="C30:D30"/>
    <mergeCell ref="C31:D31"/>
    <mergeCell ref="C18:G18"/>
    <mergeCell ref="A19:H19"/>
    <mergeCell ref="A20:H20"/>
    <mergeCell ref="C23:D23"/>
    <mergeCell ref="F23:G23"/>
    <mergeCell ref="C46:D46"/>
    <mergeCell ref="F46:G46"/>
    <mergeCell ref="A47:I47"/>
    <mergeCell ref="C24:D24"/>
    <mergeCell ref="C25:D25"/>
    <mergeCell ref="C26:D26"/>
    <mergeCell ref="C27:D27"/>
    <mergeCell ref="F34:G34"/>
    <mergeCell ref="F35:G35"/>
    <mergeCell ref="F36:G36"/>
    <mergeCell ref="F37:G37"/>
    <mergeCell ref="F38:G38"/>
    <mergeCell ref="C28:D28"/>
    <mergeCell ref="C29:D29"/>
    <mergeCell ref="C32:D32"/>
    <mergeCell ref="F42:G42"/>
    <mergeCell ref="F40:G40"/>
    <mergeCell ref="A1:H1"/>
    <mergeCell ref="A8:F8"/>
    <mergeCell ref="B9:F9"/>
    <mergeCell ref="A11:F11"/>
    <mergeCell ref="B12:F12"/>
    <mergeCell ref="F3:H3"/>
    <mergeCell ref="A5:I5"/>
    <mergeCell ref="A7:F7"/>
    <mergeCell ref="C21:D21"/>
    <mergeCell ref="F21:G21"/>
    <mergeCell ref="C22:D22"/>
    <mergeCell ref="F22:G22"/>
    <mergeCell ref="A14:G14"/>
    <mergeCell ref="A15:F15"/>
    <mergeCell ref="A16:F16"/>
    <mergeCell ref="C45:D45"/>
    <mergeCell ref="C41:D41"/>
    <mergeCell ref="C33:D33"/>
    <mergeCell ref="F33:G33"/>
    <mergeCell ref="C42:D42"/>
    <mergeCell ref="C43:D43"/>
    <mergeCell ref="C44:D44"/>
    <mergeCell ref="C36:D36"/>
    <mergeCell ref="C34:D34"/>
    <mergeCell ref="C37:D37"/>
    <mergeCell ref="C38:D38"/>
    <mergeCell ref="C40:D40"/>
    <mergeCell ref="F43:G43"/>
    <mergeCell ref="F44:G44"/>
    <mergeCell ref="F45:G45"/>
    <mergeCell ref="F41:G41"/>
  </mergeCells>
  <phoneticPr fontId="5"/>
  <dataValidations count="6">
    <dataValidation type="whole" operator="greaterThanOrEqual" allowBlank="1" showInputMessage="1" showErrorMessage="1" prompt="整数で入力" sqref="H24:H46 E24:F46">
      <formula1>0</formula1>
    </dataValidation>
    <dataValidation type="list" allowBlank="1" showInputMessage="1" showErrorMessage="1" sqref="B24:B35">
      <formula1>"社会福祉士,精神保健福祉士,看護師,保健師,薬剤師,医師,管理栄養士,栄養士,臨床検査技師,医療心理に携わる者,事務員,その他"</formula1>
    </dataValidation>
    <dataValidation allowBlank="1" showInputMessage="1" showErrorMessage="1" prompt="連絡先シートの病院名を反映" sqref="F3:H3"/>
    <dataValidation type="list" allowBlank="1" showInputMessage="1" showErrorMessage="1" sqref="B36:B46">
      <formula1>"保健師,薬剤師,医師,管理栄養士,栄養士,臨床検査技師,事務員,ピアサポーター,社会保険労務士"</formula1>
    </dataValidation>
    <dataValidation type="list" allowBlank="1" showInputMessage="1" showErrorMessage="1" sqref="C22:D23 C36:D46">
      <formula1>"専従,専任,その他"</formula1>
    </dataValidation>
    <dataValidation type="whole" errorStyle="warning" allowBlank="1" showInputMessage="1" showErrorMessage="1" errorTitle="入力値を要確認！" error="想定を超えた数値が入力されています。ご確認ください。" prompt="整数で入力" sqref="G8:G13 G16:G17">
      <formula1>#REF!</formula1>
      <formula2>#REF!</formula2>
    </dataValidation>
  </dataValidations>
  <pageMargins left="0.70866141732283472" right="0.70866141732283472" top="0.74803149606299213" bottom="0.74803149606299213" header="0.31496062992125984" footer="0.31496062992125984"/>
  <pageSetup paperSize="9" scale="71" orientation="portrait" horizontalDpi="1200" verticalDpi="1200" r:id="rId1"/>
  <headerFooter>
    <oddFooter>&amp;C&amp;P/&amp;N&amp;R&amp;A</oddFooter>
  </headerFooter>
  <rowBreaks count="1" manualBreakCount="1">
    <brk id="46"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view="pageBreakPreview" zoomScale="130" zoomScaleNormal="100" zoomScaleSheetLayoutView="130" workbookViewId="0">
      <selection sqref="A1:H1"/>
    </sheetView>
  </sheetViews>
  <sheetFormatPr defaultRowHeight="13.5"/>
  <cols>
    <col min="1" max="1" width="3.625" customWidth="1"/>
    <col min="2" max="2" width="22.625" customWidth="1"/>
    <col min="3" max="3" width="16.875" customWidth="1"/>
    <col min="4" max="4" width="45.625" customWidth="1"/>
    <col min="5" max="5" width="3.375" customWidth="1"/>
    <col min="6" max="6" width="37.875" customWidth="1"/>
    <col min="7" max="7" width="19.875" customWidth="1"/>
  </cols>
  <sheetData>
    <row r="1" spans="1:8" ht="34.5" customHeight="1">
      <c r="A1" s="957" t="s">
        <v>363</v>
      </c>
      <c r="B1" s="957"/>
      <c r="C1" s="957"/>
      <c r="D1" s="957"/>
      <c r="E1" s="957"/>
      <c r="F1" s="957"/>
      <c r="G1" s="957"/>
      <c r="H1" s="957"/>
    </row>
    <row r="2" spans="1:8" ht="4.5" customHeight="1">
      <c r="A2" s="31"/>
      <c r="B2" s="31"/>
      <c r="C2" s="31"/>
      <c r="D2" s="31"/>
      <c r="E2" s="31"/>
      <c r="F2" s="31"/>
      <c r="G2" s="31"/>
      <c r="H2" s="31"/>
    </row>
    <row r="3" spans="1:8" ht="19.5" customHeight="1">
      <c r="A3" s="31"/>
      <c r="B3" s="31"/>
      <c r="C3" s="31"/>
      <c r="D3" s="42" t="s">
        <v>77</v>
      </c>
      <c r="E3" s="1332">
        <f>連絡先!B3</f>
        <v>0</v>
      </c>
      <c r="F3" s="1333"/>
      <c r="G3" s="1333"/>
      <c r="H3" s="1334"/>
    </row>
    <row r="4" spans="1:8" ht="19.5" customHeight="1">
      <c r="A4" s="31"/>
      <c r="B4" s="31"/>
      <c r="C4" s="31"/>
      <c r="D4" s="41" t="s">
        <v>369</v>
      </c>
      <c r="E4" s="1" t="s">
        <v>954</v>
      </c>
      <c r="F4" s="41"/>
      <c r="G4" s="31"/>
      <c r="H4" s="31"/>
    </row>
    <row r="5" spans="1:8" s="512" customFormat="1" ht="18" customHeight="1" thickBot="1">
      <c r="A5" s="1004" t="s">
        <v>246</v>
      </c>
      <c r="B5" s="1004"/>
      <c r="C5" s="1004"/>
      <c r="D5" s="1004"/>
      <c r="E5" s="1004"/>
      <c r="F5" s="1004"/>
      <c r="G5" s="1004"/>
      <c r="H5" s="1004"/>
    </row>
    <row r="6" spans="1:8" s="512" customFormat="1" ht="18" customHeight="1" thickBot="1">
      <c r="A6" s="512" t="s">
        <v>955</v>
      </c>
      <c r="D6" s="660"/>
      <c r="E6" s="1066"/>
      <c r="F6" s="1068"/>
      <c r="G6" s="1340" t="s">
        <v>975</v>
      </c>
      <c r="H6" s="1341"/>
    </row>
    <row r="7" spans="1:8" s="512" customFormat="1" ht="53.25" customHeight="1" thickBot="1">
      <c r="A7" s="515" t="s">
        <v>956</v>
      </c>
      <c r="B7" s="515"/>
      <c r="C7" s="515"/>
      <c r="D7" s="660"/>
      <c r="E7" s="1330"/>
      <c r="F7" s="1331"/>
      <c r="G7" s="660" t="s">
        <v>245</v>
      </c>
      <c r="H7" s="660"/>
    </row>
    <row r="8" spans="1:8" s="512" customFormat="1" ht="18" customHeight="1" thickBot="1">
      <c r="A8" s="515" t="s">
        <v>244</v>
      </c>
      <c r="B8" s="515"/>
      <c r="C8" s="515"/>
      <c r="D8" s="660"/>
      <c r="E8" s="661"/>
      <c r="F8" s="661"/>
      <c r="G8" s="660"/>
      <c r="H8" s="660"/>
    </row>
    <row r="9" spans="1:8" s="512" customFormat="1" ht="20.25" customHeight="1" thickBot="1">
      <c r="A9" s="1004" t="s">
        <v>957</v>
      </c>
      <c r="B9" s="1329"/>
      <c r="C9" s="1329"/>
      <c r="D9" s="1337"/>
      <c r="E9" s="1335"/>
      <c r="F9" s="1336"/>
      <c r="G9" s="660" t="s">
        <v>242</v>
      </c>
      <c r="H9" s="660"/>
    </row>
    <row r="10" spans="1:8" s="512" customFormat="1" ht="32.25" customHeight="1" thickBot="1">
      <c r="A10" s="515" t="s">
        <v>489</v>
      </c>
      <c r="B10" s="515"/>
      <c r="C10" s="515"/>
      <c r="D10" s="515"/>
      <c r="E10" s="1330"/>
      <c r="F10" s="1331"/>
      <c r="G10" s="660" t="s">
        <v>241</v>
      </c>
      <c r="H10" s="660"/>
    </row>
    <row r="11" spans="1:8" s="512" customFormat="1" ht="28.5" customHeight="1" thickBot="1">
      <c r="A11" s="515" t="s">
        <v>490</v>
      </c>
      <c r="B11" s="515"/>
      <c r="C11" s="515"/>
      <c r="D11" s="515"/>
      <c r="E11" s="1066"/>
      <c r="F11" s="1068"/>
      <c r="G11" s="1340" t="str">
        <f>G6</f>
        <v>（期間：令和６年１月１日～12月31日）</v>
      </c>
      <c r="H11" s="1004"/>
    </row>
    <row r="12" spans="1:8" s="512" customFormat="1" ht="18" customHeight="1" thickBot="1">
      <c r="A12" s="515" t="s">
        <v>958</v>
      </c>
      <c r="B12" s="515"/>
      <c r="C12" s="515"/>
      <c r="D12" s="660"/>
      <c r="E12" s="661"/>
      <c r="F12" s="661"/>
      <c r="G12" s="660"/>
      <c r="H12" s="660"/>
    </row>
    <row r="13" spans="1:8" s="512" customFormat="1" ht="18" customHeight="1" thickBot="1">
      <c r="A13" s="515" t="s">
        <v>243</v>
      </c>
      <c r="B13" s="515"/>
      <c r="C13" s="515"/>
      <c r="D13" s="660"/>
      <c r="E13" s="1330"/>
      <c r="F13" s="1331"/>
      <c r="G13" s="660" t="s">
        <v>241</v>
      </c>
      <c r="H13" s="660"/>
    </row>
    <row r="14" spans="1:8" s="512" customFormat="1" ht="18" customHeight="1" thickBot="1">
      <c r="A14" s="515" t="s">
        <v>959</v>
      </c>
      <c r="B14" s="515"/>
      <c r="C14" s="515"/>
      <c r="D14" s="660"/>
      <c r="E14" s="1335"/>
      <c r="F14" s="1336"/>
      <c r="G14" s="660" t="s">
        <v>242</v>
      </c>
      <c r="H14" s="660"/>
    </row>
    <row r="15" spans="1:8" s="512" customFormat="1" ht="18" customHeight="1" thickBot="1">
      <c r="A15" s="515" t="s">
        <v>960</v>
      </c>
      <c r="B15" s="515"/>
      <c r="C15" s="515"/>
      <c r="D15" s="660"/>
      <c r="E15" s="1335"/>
      <c r="F15" s="1336"/>
      <c r="G15" s="660" t="s">
        <v>242</v>
      </c>
      <c r="H15" s="660"/>
    </row>
    <row r="16" spans="1:8" s="512" customFormat="1" ht="18" customHeight="1" thickBot="1">
      <c r="A16" s="515" t="s">
        <v>961</v>
      </c>
      <c r="B16" s="515"/>
      <c r="C16" s="515"/>
      <c r="D16" s="660"/>
      <c r="E16" s="1338"/>
      <c r="F16" s="1338"/>
      <c r="H16" s="660"/>
    </row>
    <row r="17" spans="1:8" s="512" customFormat="1" ht="18" customHeight="1" thickBot="1">
      <c r="A17" s="515" t="s">
        <v>962</v>
      </c>
      <c r="B17" s="515"/>
      <c r="C17" s="515"/>
      <c r="D17" s="660"/>
      <c r="E17" s="1066"/>
      <c r="F17" s="1068"/>
      <c r="G17" s="512" t="str">
        <f>G6</f>
        <v>（期間：令和６年１月１日～12月31日）</v>
      </c>
      <c r="H17" s="660"/>
    </row>
    <row r="18" spans="1:8" s="512" customFormat="1" ht="18" customHeight="1" thickBot="1">
      <c r="A18" s="515" t="s">
        <v>963</v>
      </c>
      <c r="B18" s="515"/>
      <c r="C18" s="515"/>
      <c r="D18" s="660"/>
      <c r="E18" s="1066"/>
      <c r="F18" s="1068"/>
      <c r="G18" s="512" t="str">
        <f>G6</f>
        <v>（期間：令和６年１月１日～12月31日）</v>
      </c>
      <c r="H18" s="660"/>
    </row>
    <row r="19" spans="1:8" s="512" customFormat="1" ht="18" customHeight="1" thickBot="1">
      <c r="A19" s="515" t="s">
        <v>964</v>
      </c>
      <c r="B19" s="515"/>
      <c r="C19" s="515"/>
      <c r="D19" s="660"/>
      <c r="E19" s="1335"/>
      <c r="F19" s="1336"/>
      <c r="G19" s="660" t="s">
        <v>242</v>
      </c>
      <c r="H19" s="660"/>
    </row>
    <row r="20" spans="1:8" s="512" customFormat="1" ht="51" customHeight="1" thickBot="1">
      <c r="A20" s="515" t="s">
        <v>391</v>
      </c>
      <c r="B20" s="515"/>
      <c r="C20" s="515"/>
      <c r="D20" s="660"/>
      <c r="E20" s="1330"/>
      <c r="F20" s="1331"/>
      <c r="G20" s="660" t="s">
        <v>241</v>
      </c>
      <c r="H20" s="660"/>
    </row>
    <row r="21" spans="1:8" s="512" customFormat="1" ht="18" customHeight="1" thickBot="1">
      <c r="A21" s="515" t="s">
        <v>386</v>
      </c>
      <c r="B21" s="515"/>
      <c r="C21" s="515"/>
      <c r="D21" s="660"/>
      <c r="E21" s="1335"/>
      <c r="F21" s="1336"/>
      <c r="G21" s="660" t="s">
        <v>242</v>
      </c>
      <c r="H21" s="660"/>
    </row>
    <row r="22" spans="1:8" s="512" customFormat="1" ht="55.5" customHeight="1" thickBot="1">
      <c r="A22" s="515" t="s">
        <v>385</v>
      </c>
      <c r="B22" s="515"/>
      <c r="C22" s="515"/>
      <c r="D22" s="660"/>
      <c r="E22" s="1330"/>
      <c r="F22" s="1331"/>
      <c r="G22" s="660" t="s">
        <v>241</v>
      </c>
      <c r="H22" s="660"/>
    </row>
    <row r="23" spans="1:8" s="512" customFormat="1" ht="18" customHeight="1" thickBot="1">
      <c r="A23" s="515" t="s">
        <v>491</v>
      </c>
      <c r="B23" s="515"/>
      <c r="C23" s="515"/>
      <c r="D23" s="660"/>
      <c r="E23" s="1335"/>
      <c r="F23" s="1336"/>
      <c r="G23" s="660" t="s">
        <v>242</v>
      </c>
      <c r="H23" s="660"/>
    </row>
    <row r="24" spans="1:8" s="512" customFormat="1" ht="18" customHeight="1" thickBot="1">
      <c r="A24" s="515" t="s">
        <v>387</v>
      </c>
      <c r="B24" s="515"/>
      <c r="C24" s="515"/>
      <c r="D24" s="660"/>
      <c r="E24" s="1335"/>
      <c r="F24" s="1336"/>
      <c r="G24" s="660" t="s">
        <v>242</v>
      </c>
      <c r="H24" s="660"/>
    </row>
    <row r="25" spans="1:8" s="512" customFormat="1" ht="18" customHeight="1" thickBot="1">
      <c r="A25" s="515" t="s">
        <v>388</v>
      </c>
      <c r="B25" s="515"/>
      <c r="C25" s="515"/>
      <c r="D25" s="660"/>
      <c r="E25" s="1335"/>
      <c r="F25" s="1336"/>
      <c r="G25" s="660" t="s">
        <v>242</v>
      </c>
      <c r="H25" s="660"/>
    </row>
    <row r="26" spans="1:8" s="662" customFormat="1" ht="20.100000000000001" customHeight="1" thickBot="1">
      <c r="A26" s="512" t="s">
        <v>492</v>
      </c>
      <c r="B26" s="512"/>
      <c r="C26" s="38"/>
      <c r="D26" s="38"/>
    </row>
    <row r="27" spans="1:8" s="662" customFormat="1" ht="20.100000000000001" customHeight="1" thickBot="1">
      <c r="A27" s="512"/>
      <c r="B27" s="512" t="s">
        <v>965</v>
      </c>
      <c r="C27" s="38"/>
      <c r="D27" s="38"/>
      <c r="E27" s="1335"/>
      <c r="F27" s="1336"/>
      <c r="G27" s="512" t="s">
        <v>242</v>
      </c>
    </row>
    <row r="28" spans="1:8" s="512" customFormat="1" ht="18" customHeight="1" thickBot="1">
      <c r="A28" s="515" t="s">
        <v>966</v>
      </c>
      <c r="B28" s="515"/>
      <c r="C28" s="515"/>
      <c r="D28" s="660"/>
      <c r="E28" s="660"/>
      <c r="F28" s="660"/>
      <c r="G28" s="660"/>
      <c r="H28" s="660"/>
    </row>
    <row r="29" spans="1:8" s="512" customFormat="1" ht="18" customHeight="1" thickBot="1">
      <c r="A29" s="515" t="s">
        <v>493</v>
      </c>
      <c r="B29" s="515"/>
      <c r="C29" s="515"/>
      <c r="D29" s="660"/>
      <c r="E29" s="1066"/>
      <c r="F29" s="1068"/>
      <c r="G29" s="512" t="str">
        <f>G17</f>
        <v>（期間：令和６年１月１日～12月31日）</v>
      </c>
      <c r="H29" s="660"/>
    </row>
    <row r="30" spans="1:8" s="512" customFormat="1" ht="18" customHeight="1" thickBot="1">
      <c r="A30" s="515" t="s">
        <v>494</v>
      </c>
      <c r="B30" s="515"/>
      <c r="C30" s="515"/>
      <c r="D30" s="660"/>
      <c r="E30" s="1066"/>
      <c r="F30" s="1068"/>
      <c r="G30" s="512" t="str">
        <f>G29</f>
        <v>（期間：令和６年１月１日～12月31日）</v>
      </c>
      <c r="H30" s="660"/>
    </row>
    <row r="31" spans="1:8" s="512" customFormat="1" ht="18" customHeight="1" thickBot="1">
      <c r="A31" s="515"/>
      <c r="B31" s="515" t="s">
        <v>495</v>
      </c>
      <c r="C31" s="515"/>
      <c r="D31" s="660"/>
      <c r="E31" s="1066"/>
      <c r="F31" s="1068"/>
      <c r="G31" s="512" t="str">
        <f>G30</f>
        <v>（期間：令和６年１月１日～12月31日）</v>
      </c>
      <c r="H31" s="660"/>
    </row>
    <row r="32" spans="1:8" s="512" customFormat="1" ht="18" customHeight="1" thickBot="1">
      <c r="A32" s="515" t="s">
        <v>967</v>
      </c>
      <c r="B32" s="515"/>
      <c r="C32" s="515"/>
      <c r="D32" s="660"/>
      <c r="E32" s="1066"/>
      <c r="F32" s="1068"/>
      <c r="G32" s="512" t="str">
        <f>G31</f>
        <v>（期間：令和６年１月１日～12月31日）</v>
      </c>
      <c r="H32" s="660"/>
    </row>
    <row r="33" spans="1:8" s="512" customFormat="1" ht="16.5" customHeight="1" thickBot="1">
      <c r="A33" s="1339" t="s">
        <v>968</v>
      </c>
      <c r="B33" s="1339"/>
      <c r="C33" s="1339"/>
      <c r="D33" s="1339"/>
      <c r="E33" s="1339"/>
      <c r="F33" s="1339"/>
      <c r="G33" s="1339"/>
      <c r="H33" s="1339"/>
    </row>
    <row r="34" spans="1:8" s="512" customFormat="1" ht="18" customHeight="1" thickBot="1">
      <c r="A34" s="515" t="s">
        <v>969</v>
      </c>
      <c r="B34" s="515"/>
      <c r="C34" s="515"/>
      <c r="D34" s="660"/>
      <c r="E34" s="1066"/>
      <c r="F34" s="1068"/>
      <c r="G34" s="660"/>
      <c r="H34" s="660"/>
    </row>
    <row r="35" spans="1:8" s="512" customFormat="1" ht="18" customHeight="1">
      <c r="A35" s="515"/>
      <c r="B35" s="515"/>
      <c r="C35" s="515"/>
      <c r="D35" s="660"/>
      <c r="E35" s="663"/>
      <c r="F35" s="663"/>
      <c r="G35" s="660"/>
      <c r="H35" s="660"/>
    </row>
    <row r="36" spans="1:8" s="512" customFormat="1" ht="13.5" customHeight="1">
      <c r="A36" s="1329" t="s">
        <v>970</v>
      </c>
      <c r="B36" s="1329"/>
      <c r="C36" s="1329"/>
      <c r="D36" s="1329"/>
      <c r="E36" s="1329"/>
      <c r="F36" s="1329"/>
      <c r="G36" s="1329"/>
    </row>
    <row r="37" spans="1:8" s="512" customFormat="1" ht="13.5" customHeight="1">
      <c r="A37" s="1329" t="s">
        <v>971</v>
      </c>
      <c r="B37" s="1329"/>
      <c r="C37" s="1329"/>
      <c r="D37" s="1329"/>
      <c r="E37" s="1329"/>
      <c r="F37" s="1329"/>
      <c r="G37" s="1329"/>
    </row>
    <row r="38" spans="1:8" s="512" customFormat="1" ht="13.5" customHeight="1">
      <c r="A38" s="1329" t="s">
        <v>972</v>
      </c>
      <c r="B38" s="1329"/>
      <c r="C38" s="1329"/>
      <c r="D38" s="1329"/>
      <c r="E38" s="1329"/>
      <c r="F38" s="1329"/>
      <c r="G38" s="1329"/>
    </row>
    <row r="39" spans="1:8" s="512" customFormat="1" ht="13.5" customHeight="1">
      <c r="A39" s="1329" t="s">
        <v>973</v>
      </c>
      <c r="B39" s="1329"/>
      <c r="C39" s="1329"/>
      <c r="D39" s="1329"/>
      <c r="E39" s="1329"/>
      <c r="F39" s="1329"/>
      <c r="G39" s="1329"/>
    </row>
    <row r="40" spans="1:8" s="662" customFormat="1" ht="18" customHeight="1">
      <c r="A40" s="1239"/>
      <c r="B40" s="1211" t="s">
        <v>240</v>
      </c>
      <c r="C40" s="1211"/>
      <c r="D40" s="983" t="s">
        <v>239</v>
      </c>
      <c r="E40" s="988"/>
      <c r="F40" s="988"/>
      <c r="G40" s="989"/>
      <c r="H40" s="1344" t="s">
        <v>238</v>
      </c>
    </row>
    <row r="41" spans="1:8" s="662" customFormat="1" ht="27.95" customHeight="1">
      <c r="A41" s="1239"/>
      <c r="B41" s="664" t="s">
        <v>237</v>
      </c>
      <c r="C41" s="665" t="s">
        <v>236</v>
      </c>
      <c r="D41" s="1235"/>
      <c r="E41" s="1342"/>
      <c r="F41" s="1342"/>
      <c r="G41" s="1343"/>
      <c r="H41" s="1344"/>
    </row>
    <row r="42" spans="1:8" s="662" customFormat="1" ht="18" customHeight="1">
      <c r="A42" s="666" t="s">
        <v>224</v>
      </c>
      <c r="B42" s="667" t="s">
        <v>232</v>
      </c>
      <c r="C42" s="668" t="s">
        <v>974</v>
      </c>
      <c r="D42" s="1345" t="s">
        <v>235</v>
      </c>
      <c r="E42" s="1346"/>
      <c r="F42" s="1346"/>
      <c r="G42" s="1347"/>
      <c r="H42" s="666" t="s">
        <v>233</v>
      </c>
    </row>
    <row r="43" spans="1:8" s="662" customFormat="1" ht="27.95" customHeight="1">
      <c r="A43" s="666" t="s">
        <v>224</v>
      </c>
      <c r="B43" s="667" t="s">
        <v>232</v>
      </c>
      <c r="C43" s="668" t="s">
        <v>196</v>
      </c>
      <c r="D43" s="1345" t="s">
        <v>234</v>
      </c>
      <c r="E43" s="1346"/>
      <c r="F43" s="1346"/>
      <c r="G43" s="1347"/>
      <c r="H43" s="666" t="s">
        <v>233</v>
      </c>
    </row>
    <row r="44" spans="1:8" s="662" customFormat="1" ht="27.95" customHeight="1" thickBot="1">
      <c r="A44" s="666" t="s">
        <v>224</v>
      </c>
      <c r="B44" s="669" t="s">
        <v>232</v>
      </c>
      <c r="C44" s="670" t="s">
        <v>231</v>
      </c>
      <c r="D44" s="1348" t="s">
        <v>230</v>
      </c>
      <c r="E44" s="1349"/>
      <c r="F44" s="1349"/>
      <c r="G44" s="1350"/>
      <c r="H44" s="671" t="s">
        <v>229</v>
      </c>
    </row>
    <row r="45" spans="1:8" s="662" customFormat="1" ht="31.5" customHeight="1" thickBot="1">
      <c r="A45" s="672">
        <v>1</v>
      </c>
      <c r="B45" s="673"/>
      <c r="C45" s="673"/>
      <c r="D45" s="1018"/>
      <c r="E45" s="1019"/>
      <c r="F45" s="1019"/>
      <c r="G45" s="1020"/>
      <c r="H45" s="208"/>
    </row>
    <row r="46" spans="1:8" s="662" customFormat="1" ht="31.5" customHeight="1" thickBot="1">
      <c r="A46" s="672">
        <v>2</v>
      </c>
      <c r="B46" s="673"/>
      <c r="C46" s="673"/>
      <c r="D46" s="1018"/>
      <c r="E46" s="1019"/>
      <c r="F46" s="1019"/>
      <c r="G46" s="1020"/>
      <c r="H46" s="208"/>
    </row>
    <row r="47" spans="1:8" s="662" customFormat="1" ht="31.5" customHeight="1" thickBot="1">
      <c r="A47" s="672">
        <v>3</v>
      </c>
      <c r="B47" s="673"/>
      <c r="C47" s="673"/>
      <c r="D47" s="1018"/>
      <c r="E47" s="1019"/>
      <c r="F47" s="1019"/>
      <c r="G47" s="1020"/>
      <c r="H47" s="208"/>
    </row>
    <row r="48" spans="1:8" s="662" customFormat="1" ht="31.5" customHeight="1" thickBot="1">
      <c r="A48" s="672">
        <v>4</v>
      </c>
      <c r="B48" s="673"/>
      <c r="C48" s="673"/>
      <c r="D48" s="1018"/>
      <c r="E48" s="1019"/>
      <c r="F48" s="1019"/>
      <c r="G48" s="1020"/>
      <c r="H48" s="208"/>
    </row>
    <row r="49" spans="1:8" s="662" customFormat="1" ht="31.5" customHeight="1" thickBot="1">
      <c r="A49" s="672">
        <v>5</v>
      </c>
      <c r="B49" s="673"/>
      <c r="C49" s="673"/>
      <c r="D49" s="1018"/>
      <c r="E49" s="1019"/>
      <c r="F49" s="1019"/>
      <c r="G49" s="1020"/>
      <c r="H49" s="208"/>
    </row>
    <row r="50" spans="1:8" s="662" customFormat="1" ht="31.5" customHeight="1" thickBot="1">
      <c r="A50" s="672">
        <v>6</v>
      </c>
      <c r="B50" s="673"/>
      <c r="C50" s="673"/>
      <c r="D50" s="1018"/>
      <c r="E50" s="1019"/>
      <c r="F50" s="1019"/>
      <c r="G50" s="1020"/>
      <c r="H50" s="208"/>
    </row>
    <row r="51" spans="1:8" s="662" customFormat="1" ht="31.5" customHeight="1" thickBot="1">
      <c r="A51" s="672">
        <v>7</v>
      </c>
      <c r="B51" s="673"/>
      <c r="C51" s="673"/>
      <c r="D51" s="1018"/>
      <c r="E51" s="1019"/>
      <c r="F51" s="1019"/>
      <c r="G51" s="1020"/>
      <c r="H51" s="208"/>
    </row>
    <row r="52" spans="1:8" s="662" customFormat="1" ht="31.5" customHeight="1" thickBot="1">
      <c r="A52" s="672">
        <v>8</v>
      </c>
      <c r="B52" s="673"/>
      <c r="C52" s="673"/>
      <c r="D52" s="1018"/>
      <c r="E52" s="1019"/>
      <c r="F52" s="1019"/>
      <c r="G52" s="1020"/>
      <c r="H52" s="208"/>
    </row>
    <row r="53" spans="1:8" s="662" customFormat="1" ht="31.5" customHeight="1" thickBot="1">
      <c r="A53" s="672">
        <v>9</v>
      </c>
      <c r="B53" s="673"/>
      <c r="C53" s="673"/>
      <c r="D53" s="1018"/>
      <c r="E53" s="1019"/>
      <c r="F53" s="1019"/>
      <c r="G53" s="1020"/>
      <c r="H53" s="208"/>
    </row>
    <row r="54" spans="1:8" s="662" customFormat="1" ht="31.5" customHeight="1" thickBot="1">
      <c r="A54" s="672">
        <v>10</v>
      </c>
      <c r="B54" s="673"/>
      <c r="C54" s="673"/>
      <c r="D54" s="1018"/>
      <c r="E54" s="1019"/>
      <c r="F54" s="1019"/>
      <c r="G54" s="1020"/>
      <c r="H54" s="208"/>
    </row>
    <row r="55" spans="1:8" s="662" customFormat="1" ht="31.5" customHeight="1" thickBot="1">
      <c r="A55" s="672">
        <v>11</v>
      </c>
      <c r="B55" s="673"/>
      <c r="C55" s="673"/>
      <c r="D55" s="1018"/>
      <c r="E55" s="1019"/>
      <c r="F55" s="1019"/>
      <c r="G55" s="1020"/>
      <c r="H55" s="208"/>
    </row>
  </sheetData>
  <mergeCells count="53">
    <mergeCell ref="D55:G55"/>
    <mergeCell ref="H40:H41"/>
    <mergeCell ref="D51:G51"/>
    <mergeCell ref="D52:G52"/>
    <mergeCell ref="D53:G53"/>
    <mergeCell ref="D54:G54"/>
    <mergeCell ref="D48:G48"/>
    <mergeCell ref="D49:G49"/>
    <mergeCell ref="D50:G50"/>
    <mergeCell ref="D42:G42"/>
    <mergeCell ref="D43:G43"/>
    <mergeCell ref="D44:G44"/>
    <mergeCell ref="D45:G45"/>
    <mergeCell ref="D46:G46"/>
    <mergeCell ref="D47:G47"/>
    <mergeCell ref="A37:G37"/>
    <mergeCell ref="A38:G38"/>
    <mergeCell ref="A39:G39"/>
    <mergeCell ref="A40:A41"/>
    <mergeCell ref="B40:C40"/>
    <mergeCell ref="D40:G41"/>
    <mergeCell ref="G6:H6"/>
    <mergeCell ref="G11:H11"/>
    <mergeCell ref="E24:F24"/>
    <mergeCell ref="E31:F31"/>
    <mergeCell ref="E32:F32"/>
    <mergeCell ref="E30:F30"/>
    <mergeCell ref="E18:F18"/>
    <mergeCell ref="E19:F19"/>
    <mergeCell ref="E20:F20"/>
    <mergeCell ref="E34:F34"/>
    <mergeCell ref="E22:F22"/>
    <mergeCell ref="E23:F23"/>
    <mergeCell ref="A33:H33"/>
    <mergeCell ref="E29:F29"/>
    <mergeCell ref="E25:F25"/>
    <mergeCell ref="E27:F27"/>
    <mergeCell ref="A36:G36"/>
    <mergeCell ref="E10:F10"/>
    <mergeCell ref="E11:F11"/>
    <mergeCell ref="A1:H1"/>
    <mergeCell ref="E3:H3"/>
    <mergeCell ref="A5:H5"/>
    <mergeCell ref="E6:F6"/>
    <mergeCell ref="E21:F21"/>
    <mergeCell ref="E7:F7"/>
    <mergeCell ref="A9:D9"/>
    <mergeCell ref="E9:F9"/>
    <mergeCell ref="E13:F13"/>
    <mergeCell ref="E14:F14"/>
    <mergeCell ref="E15:F15"/>
    <mergeCell ref="E16:F16"/>
    <mergeCell ref="E17:F17"/>
  </mergeCells>
  <phoneticPr fontId="5"/>
  <dataValidations count="6">
    <dataValidation allowBlank="1" showInputMessage="1" showErrorMessage="1" prompt="連絡先シートの病院名を反映" sqref="E3:H3"/>
    <dataValidation type="list" allowBlank="1" showInputMessage="1" showErrorMessage="1" sqref="H45:H55">
      <formula1>"可,不可"</formula1>
    </dataValidation>
    <dataValidation type="list" allowBlank="1" showInputMessage="1" showErrorMessage="1" sqref="E9:F9 E14:F15 E19:F19 E21:F21 E23:F25 E27:F27">
      <formula1>"はい,いいえ"</formula1>
    </dataValidation>
    <dataValidation type="whole" operator="greaterThanOrEqual" allowBlank="1" showInputMessage="1" showErrorMessage="1" prompt="整数で入力_x000a_" sqref="E16:F16 E35:F35">
      <formula1>0</formula1>
    </dataValidation>
    <dataValidation type="whole" errorStyle="warning" imeMode="disabled" allowBlank="1" showInputMessage="1" showErrorMessage="1" errorTitle="入力値を要確認！" error="想定を超えた数値が入力されています。ご確認ください。" prompt="整数で入力" sqref="E34 E29:E32 E17:E18 E11 E6">
      <formula1>#REF!</formula1>
      <formula2>#REF!</formula2>
    </dataValidation>
    <dataValidation type="whole" errorStyle="warning" imeMode="disabled" allowBlank="1" showInputMessage="1" showErrorMessage="1" errorTitle="入力値を要確認！" error="想定を超えた数値が入力されています。ご確認ください。" prompt="整数で入力" sqref="F34 F6 F11 F17:F18 F29:F32">
      <formula1>#REF!</formula1>
      <formula2>#REF!</formula2>
    </dataValidation>
  </dataValidations>
  <pageMargins left="0.70866141732283472" right="0.70866141732283472" top="0.74803149606299213" bottom="0.74803149606299213" header="0.31496062992125984" footer="0.31496062992125984"/>
  <pageSetup paperSize="9" scale="53" fitToHeight="0" orientation="portrait" horizontalDpi="1200" verticalDpi="1200" r:id="rId1"/>
  <headerFooter>
    <oddFooter>&amp;C&amp;P/&amp;N&amp;R&amp;A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view="pageBreakPreview" zoomScale="115" zoomScaleNormal="100" zoomScaleSheetLayoutView="115" workbookViewId="0">
      <selection activeCell="E8" sqref="E8:M8"/>
    </sheetView>
  </sheetViews>
  <sheetFormatPr defaultRowHeight="13.5"/>
  <cols>
    <col min="1" max="1" width="3.625" customWidth="1"/>
    <col min="2" max="2" width="28.625" customWidth="1"/>
    <col min="3" max="3" width="10.625" customWidth="1"/>
    <col min="4" max="4" width="12.625" customWidth="1"/>
    <col min="5" max="22" width="2.625" customWidth="1"/>
    <col min="23" max="23" width="9.5" customWidth="1"/>
  </cols>
  <sheetData>
    <row r="1" spans="1:26" ht="19.5" customHeight="1">
      <c r="A1" s="1378" t="s">
        <v>290</v>
      </c>
      <c r="B1" s="1378"/>
      <c r="C1" s="1378"/>
      <c r="D1" s="1378"/>
      <c r="E1" s="1378"/>
      <c r="F1" s="1378"/>
      <c r="G1" s="1378"/>
      <c r="H1" s="1378"/>
      <c r="I1" s="1378"/>
      <c r="J1" s="1378"/>
      <c r="K1" s="1378"/>
      <c r="L1" s="1378"/>
      <c r="M1" s="1378"/>
      <c r="N1" s="1378"/>
      <c r="O1" s="1378"/>
      <c r="P1" s="1378"/>
      <c r="Q1" s="1378"/>
      <c r="R1" s="1378"/>
      <c r="S1" s="1378"/>
      <c r="T1" s="1378"/>
      <c r="U1" s="1378"/>
      <c r="V1" s="1378"/>
      <c r="W1" s="1378"/>
    </row>
    <row r="2" spans="1:26" ht="4.5" customHeight="1">
      <c r="A2" s="110"/>
      <c r="B2" s="110"/>
      <c r="C2" s="110"/>
      <c r="D2" s="110"/>
      <c r="E2" s="110"/>
      <c r="F2" s="110"/>
      <c r="G2" s="110"/>
      <c r="H2" s="110"/>
      <c r="I2" s="110"/>
      <c r="J2" s="110"/>
      <c r="K2" s="110"/>
      <c r="L2" s="110"/>
      <c r="M2" s="110"/>
      <c r="N2" s="110"/>
      <c r="O2" s="110"/>
      <c r="P2" s="110"/>
      <c r="Q2" s="110"/>
      <c r="R2" s="110"/>
      <c r="S2" s="110"/>
      <c r="T2" s="110"/>
      <c r="U2" s="110"/>
      <c r="V2" s="113"/>
      <c r="W2" s="110"/>
    </row>
    <row r="3" spans="1:26" ht="20.25" customHeight="1">
      <c r="A3" s="110"/>
      <c r="B3" s="110"/>
      <c r="C3" s="110"/>
      <c r="D3" s="110"/>
      <c r="E3" s="112" t="s">
        <v>217</v>
      </c>
      <c r="F3" s="1379">
        <f>連絡先!B3</f>
        <v>0</v>
      </c>
      <c r="G3" s="1380"/>
      <c r="H3" s="1380"/>
      <c r="I3" s="1380"/>
      <c r="J3" s="1380"/>
      <c r="K3" s="1380"/>
      <c r="L3" s="1380"/>
      <c r="M3" s="1380"/>
      <c r="N3" s="1380"/>
      <c r="O3" s="1380"/>
      <c r="P3" s="1380"/>
      <c r="Q3" s="1380"/>
      <c r="R3" s="1380"/>
      <c r="S3" s="1380"/>
      <c r="T3" s="1380"/>
      <c r="U3" s="1380"/>
      <c r="V3" s="1380"/>
      <c r="W3" s="1381"/>
    </row>
    <row r="4" spans="1:26" ht="20.25" customHeight="1">
      <c r="A4" s="110"/>
      <c r="B4" s="10"/>
      <c r="C4" s="10"/>
      <c r="D4" s="10"/>
      <c r="E4" s="111" t="s">
        <v>369</v>
      </c>
      <c r="F4" s="19" t="s">
        <v>878</v>
      </c>
      <c r="G4" s="111"/>
      <c r="H4" s="111"/>
      <c r="I4" s="111"/>
      <c r="J4" s="111"/>
      <c r="K4" s="111"/>
      <c r="L4" s="111"/>
      <c r="M4" s="10"/>
      <c r="N4" s="20"/>
      <c r="O4" s="20"/>
      <c r="P4" s="20"/>
      <c r="Q4" s="20"/>
      <c r="R4" s="20"/>
      <c r="S4" s="20"/>
      <c r="T4" s="20"/>
      <c r="U4" s="20"/>
      <c r="V4" s="20"/>
      <c r="W4" s="20"/>
    </row>
    <row r="5" spans="1:26" s="662" customFormat="1" ht="42" customHeight="1">
      <c r="A5" s="674"/>
      <c r="B5" s="1388" t="s">
        <v>976</v>
      </c>
      <c r="C5" s="1389"/>
      <c r="D5" s="1389"/>
      <c r="E5" s="1389"/>
      <c r="F5" s="1389"/>
      <c r="G5" s="1389"/>
      <c r="H5" s="1389"/>
      <c r="I5" s="1389"/>
      <c r="J5" s="1389"/>
      <c r="K5" s="1389"/>
      <c r="L5" s="1389"/>
      <c r="M5" s="1389"/>
      <c r="N5" s="1389"/>
      <c r="O5" s="1389"/>
      <c r="P5" s="1389"/>
      <c r="Q5" s="1389"/>
      <c r="R5" s="1389"/>
      <c r="S5" s="1389"/>
      <c r="T5" s="1389"/>
      <c r="U5" s="1389"/>
      <c r="V5" s="1389"/>
      <c r="W5" s="1389"/>
      <c r="Y5" s="674"/>
      <c r="Z5" s="676"/>
    </row>
    <row r="6" spans="1:26" s="662" customFormat="1" ht="20.100000000000001" customHeight="1">
      <c r="A6" s="674"/>
      <c r="B6" s="677" t="s">
        <v>55</v>
      </c>
      <c r="C6" s="678" t="s">
        <v>289</v>
      </c>
      <c r="D6" s="678" t="s">
        <v>288</v>
      </c>
      <c r="E6" s="1382" t="s">
        <v>287</v>
      </c>
      <c r="F6" s="1382"/>
      <c r="G6" s="1382"/>
      <c r="H6" s="1382"/>
      <c r="I6" s="1382"/>
      <c r="J6" s="1382"/>
      <c r="K6" s="1382"/>
      <c r="L6" s="1382"/>
      <c r="M6" s="1382"/>
      <c r="N6" s="1382" t="s">
        <v>286</v>
      </c>
      <c r="O6" s="1382"/>
      <c r="P6" s="1382"/>
      <c r="Q6" s="1382"/>
      <c r="R6" s="1382"/>
      <c r="S6" s="1382"/>
      <c r="T6" s="1382"/>
      <c r="U6" s="1382"/>
      <c r="V6" s="1382"/>
      <c r="W6" s="679"/>
      <c r="X6" s="679"/>
      <c r="Y6" s="679"/>
      <c r="Z6" s="676"/>
    </row>
    <row r="7" spans="1:26" s="662" customFormat="1" ht="99.95" customHeight="1">
      <c r="A7" s="674"/>
      <c r="B7" s="680" t="s">
        <v>285</v>
      </c>
      <c r="C7" s="681" t="s">
        <v>284</v>
      </c>
      <c r="D7" s="681" t="s">
        <v>283</v>
      </c>
      <c r="E7" s="1390" t="s">
        <v>282</v>
      </c>
      <c r="F7" s="1391"/>
      <c r="G7" s="1391"/>
      <c r="H7" s="1391"/>
      <c r="I7" s="1391"/>
      <c r="J7" s="1391"/>
      <c r="K7" s="1391"/>
      <c r="L7" s="1391"/>
      <c r="M7" s="1392"/>
      <c r="N7" s="1383" t="s">
        <v>281</v>
      </c>
      <c r="O7" s="1383"/>
      <c r="P7" s="1383"/>
      <c r="Q7" s="1383"/>
      <c r="R7" s="1383"/>
      <c r="S7" s="1383"/>
      <c r="T7" s="1383"/>
      <c r="U7" s="1383"/>
      <c r="V7" s="1383"/>
      <c r="W7" s="679"/>
      <c r="X7" s="679"/>
      <c r="Y7" s="679"/>
      <c r="Z7" s="676"/>
    </row>
    <row r="8" spans="1:26" s="662" customFormat="1" ht="50.1" customHeight="1">
      <c r="A8" s="674"/>
      <c r="B8" s="677" t="s">
        <v>280</v>
      </c>
      <c r="C8" s="682" t="s">
        <v>279</v>
      </c>
      <c r="D8" s="677" t="s">
        <v>278</v>
      </c>
      <c r="E8" s="1382" t="s">
        <v>277</v>
      </c>
      <c r="F8" s="1382"/>
      <c r="G8" s="1382"/>
      <c r="H8" s="1382"/>
      <c r="I8" s="1382"/>
      <c r="J8" s="1382"/>
      <c r="K8" s="1382"/>
      <c r="L8" s="1382"/>
      <c r="M8" s="1382"/>
      <c r="N8" s="1382" t="s">
        <v>200</v>
      </c>
      <c r="O8" s="1382"/>
      <c r="P8" s="1382"/>
      <c r="Q8" s="1382"/>
      <c r="R8" s="1382"/>
      <c r="S8" s="1382"/>
      <c r="T8" s="1382"/>
      <c r="U8" s="1382"/>
      <c r="V8" s="1382"/>
      <c r="W8" s="679"/>
      <c r="X8" s="679"/>
      <c r="Y8" s="679"/>
      <c r="Z8" s="676"/>
    </row>
    <row r="9" spans="1:26" s="662" customFormat="1" ht="50.1" customHeight="1">
      <c r="A9" s="674"/>
      <c r="B9" s="1383" t="s">
        <v>276</v>
      </c>
      <c r="C9" s="1384" t="s">
        <v>275</v>
      </c>
      <c r="D9" s="1384" t="s">
        <v>274</v>
      </c>
      <c r="E9" s="1383" t="s">
        <v>273</v>
      </c>
      <c r="F9" s="1383"/>
      <c r="G9" s="1383"/>
      <c r="H9" s="1383"/>
      <c r="I9" s="1383"/>
      <c r="J9" s="1383"/>
      <c r="K9" s="1383"/>
      <c r="L9" s="1383"/>
      <c r="M9" s="1387"/>
      <c r="N9" s="1383" t="s">
        <v>977</v>
      </c>
      <c r="O9" s="1383"/>
      <c r="P9" s="1383"/>
      <c r="Q9" s="1383"/>
      <c r="R9" s="1383"/>
      <c r="S9" s="1383"/>
      <c r="T9" s="1383"/>
      <c r="U9" s="1383"/>
      <c r="V9" s="1383"/>
      <c r="W9" s="679"/>
      <c r="X9" s="679"/>
      <c r="Y9" s="679"/>
      <c r="Z9" s="676"/>
    </row>
    <row r="10" spans="1:26" s="662" customFormat="1" ht="20.100000000000001" customHeight="1">
      <c r="A10" s="674"/>
      <c r="B10" s="1383"/>
      <c r="C10" s="1385"/>
      <c r="D10" s="1385"/>
      <c r="E10" s="1382" t="s">
        <v>272</v>
      </c>
      <c r="F10" s="1382"/>
      <c r="G10" s="1382"/>
      <c r="H10" s="1382"/>
      <c r="I10" s="1382"/>
      <c r="J10" s="1382"/>
      <c r="K10" s="1382"/>
      <c r="L10" s="1382"/>
      <c r="M10" s="1382"/>
      <c r="N10" s="1383"/>
      <c r="O10" s="1383"/>
      <c r="P10" s="1383"/>
      <c r="Q10" s="1383"/>
      <c r="R10" s="1383"/>
      <c r="S10" s="1383"/>
      <c r="T10" s="1383"/>
      <c r="U10" s="1383"/>
      <c r="V10" s="1383"/>
      <c r="W10" s="679"/>
      <c r="X10" s="679"/>
      <c r="Y10" s="679"/>
      <c r="Z10" s="676"/>
    </row>
    <row r="11" spans="1:26" s="662" customFormat="1" ht="50.1" customHeight="1">
      <c r="A11" s="674"/>
      <c r="B11" s="1383"/>
      <c r="C11" s="1386"/>
      <c r="D11" s="1386"/>
      <c r="E11" s="1387" t="s">
        <v>978</v>
      </c>
      <c r="F11" s="1387"/>
      <c r="G11" s="1387"/>
      <c r="H11" s="1387"/>
      <c r="I11" s="1387"/>
      <c r="J11" s="1387"/>
      <c r="K11" s="1387"/>
      <c r="L11" s="1387"/>
      <c r="M11" s="1387"/>
      <c r="N11" s="1383"/>
      <c r="O11" s="1383"/>
      <c r="P11" s="1383"/>
      <c r="Q11" s="1383"/>
      <c r="R11" s="1383"/>
      <c r="S11" s="1383"/>
      <c r="T11" s="1383"/>
      <c r="U11" s="1383"/>
      <c r="V11" s="1383"/>
      <c r="W11" s="679"/>
      <c r="X11" s="679"/>
      <c r="Y11" s="679"/>
      <c r="Z11" s="676"/>
    </row>
    <row r="12" spans="1:26" s="512" customFormat="1" ht="10.5" customHeight="1">
      <c r="A12" s="508"/>
      <c r="B12" s="508"/>
      <c r="C12" s="508"/>
      <c r="D12" s="508"/>
      <c r="E12" s="508"/>
      <c r="F12" s="508"/>
      <c r="G12" s="508"/>
      <c r="H12" s="508"/>
      <c r="I12" s="508"/>
      <c r="J12" s="508"/>
      <c r="K12" s="508"/>
      <c r="L12" s="508"/>
      <c r="M12" s="508"/>
      <c r="N12" s="508"/>
      <c r="O12" s="508"/>
      <c r="P12" s="508"/>
      <c r="Q12" s="508"/>
      <c r="R12" s="508"/>
      <c r="S12" s="508"/>
      <c r="T12" s="508"/>
      <c r="U12" s="508"/>
      <c r="V12" s="508"/>
      <c r="W12" s="508"/>
    </row>
    <row r="13" spans="1:26" s="512" customFormat="1" ht="20.25" customHeight="1" thickBot="1">
      <c r="A13" s="683" t="s">
        <v>271</v>
      </c>
      <c r="B13" s="1393" t="s">
        <v>270</v>
      </c>
      <c r="C13" s="1393"/>
      <c r="D13" s="1393"/>
      <c r="E13" s="1393"/>
      <c r="F13" s="1393"/>
      <c r="G13" s="1393"/>
      <c r="H13" s="1393"/>
      <c r="I13" s="1393"/>
      <c r="J13" s="1393"/>
      <c r="K13" s="1393"/>
      <c r="L13" s="1393"/>
      <c r="M13" s="1393"/>
      <c r="N13" s="1393"/>
      <c r="O13" s="1393"/>
      <c r="P13" s="1393"/>
      <c r="Q13" s="1393"/>
      <c r="R13" s="1393"/>
      <c r="S13" s="1393"/>
      <c r="T13" s="1393"/>
      <c r="U13" s="1393"/>
      <c r="V13" s="1393"/>
      <c r="W13" s="1393"/>
    </row>
    <row r="14" spans="1:26" s="512" customFormat="1" ht="25.5" customHeight="1" thickBot="1">
      <c r="A14" s="684">
        <v>1</v>
      </c>
      <c r="B14" s="685" t="s">
        <v>269</v>
      </c>
      <c r="C14" s="686"/>
      <c r="D14" s="687"/>
      <c r="E14" s="687"/>
      <c r="F14" s="687"/>
      <c r="G14" s="687"/>
      <c r="H14" s="687"/>
      <c r="I14" s="687"/>
      <c r="J14" s="687"/>
      <c r="K14" s="687"/>
      <c r="L14" s="687"/>
      <c r="M14" s="687"/>
      <c r="N14" s="687"/>
      <c r="O14" s="687"/>
      <c r="P14" s="687"/>
      <c r="Q14" s="687"/>
      <c r="R14" s="687"/>
      <c r="S14" s="687"/>
      <c r="T14" s="687"/>
      <c r="U14" s="687"/>
      <c r="V14" s="687"/>
      <c r="W14" s="208"/>
    </row>
    <row r="15" spans="1:26" s="512" customFormat="1" ht="25.5" customHeight="1" thickBot="1">
      <c r="A15" s="688">
        <v>2</v>
      </c>
      <c r="B15" s="1366" t="s">
        <v>250</v>
      </c>
      <c r="C15" s="1367"/>
      <c r="D15" s="1142"/>
      <c r="E15" s="1143"/>
      <c r="F15" s="1143"/>
      <c r="G15" s="1143"/>
      <c r="H15" s="1143"/>
      <c r="I15" s="1143"/>
      <c r="J15" s="1143"/>
      <c r="K15" s="1143"/>
      <c r="L15" s="1143"/>
      <c r="M15" s="1143"/>
      <c r="N15" s="1143"/>
      <c r="O15" s="1143"/>
      <c r="P15" s="1143"/>
      <c r="Q15" s="1143"/>
      <c r="R15" s="1143"/>
      <c r="S15" s="1143"/>
      <c r="T15" s="1143"/>
      <c r="U15" s="1143"/>
      <c r="V15" s="1143"/>
      <c r="W15" s="1144"/>
    </row>
    <row r="16" spans="1:26" s="512" customFormat="1" ht="25.5" customHeight="1" thickBot="1">
      <c r="A16" s="688">
        <v>3</v>
      </c>
      <c r="B16" s="1394" t="s">
        <v>268</v>
      </c>
      <c r="C16" s="1395"/>
      <c r="D16" s="1396"/>
      <c r="E16" s="1396"/>
      <c r="F16" s="1396"/>
      <c r="G16" s="1396"/>
      <c r="H16" s="1396"/>
      <c r="I16" s="1396"/>
      <c r="J16" s="1396"/>
      <c r="K16" s="1396"/>
      <c r="L16" s="1396"/>
      <c r="M16" s="1396"/>
      <c r="N16" s="1080"/>
      <c r="O16" s="1081"/>
      <c r="P16" s="1081"/>
      <c r="Q16" s="1081"/>
      <c r="R16" s="1081"/>
      <c r="S16" s="1081"/>
      <c r="T16" s="1081"/>
      <c r="U16" s="1081"/>
      <c r="V16" s="1397"/>
      <c r="W16" s="1398"/>
    </row>
    <row r="17" spans="1:23" s="512" customFormat="1" ht="50.1" customHeight="1" thickBot="1">
      <c r="A17" s="688">
        <v>4</v>
      </c>
      <c r="B17" s="1366" t="s">
        <v>267</v>
      </c>
      <c r="C17" s="1367"/>
      <c r="D17" s="1018"/>
      <c r="E17" s="1019"/>
      <c r="F17" s="1019"/>
      <c r="G17" s="1019"/>
      <c r="H17" s="1019"/>
      <c r="I17" s="1019"/>
      <c r="J17" s="1019"/>
      <c r="K17" s="1019"/>
      <c r="L17" s="1019"/>
      <c r="M17" s="1019"/>
      <c r="N17" s="1019"/>
      <c r="O17" s="1019"/>
      <c r="P17" s="1019"/>
      <c r="Q17" s="1019"/>
      <c r="R17" s="1019"/>
      <c r="S17" s="1019"/>
      <c r="T17" s="1019"/>
      <c r="U17" s="1019"/>
      <c r="V17" s="1019"/>
      <c r="W17" s="1020"/>
    </row>
    <row r="18" spans="1:23" s="512" customFormat="1" ht="25.5" customHeight="1" thickBot="1">
      <c r="A18" s="689">
        <v>5</v>
      </c>
      <c r="B18" s="1370" t="s">
        <v>266</v>
      </c>
      <c r="C18" s="1352"/>
      <c r="D18" s="1353"/>
      <c r="E18" s="1353"/>
      <c r="F18" s="1353"/>
      <c r="G18" s="1353"/>
      <c r="H18" s="1353"/>
      <c r="I18" s="1353"/>
      <c r="J18" s="1353"/>
      <c r="K18" s="1353"/>
      <c r="L18" s="1353"/>
      <c r="M18" s="1353"/>
      <c r="N18" s="1353"/>
      <c r="O18" s="1353"/>
      <c r="P18" s="1353"/>
      <c r="Q18" s="1353"/>
      <c r="R18" s="1353"/>
      <c r="S18" s="1353"/>
      <c r="T18" s="1353"/>
      <c r="U18" s="1353"/>
      <c r="V18" s="1353"/>
      <c r="W18" s="208"/>
    </row>
    <row r="19" spans="1:23" s="512" customFormat="1" ht="20.25" customHeight="1">
      <c r="A19" s="508"/>
      <c r="B19" s="508"/>
      <c r="C19" s="508"/>
      <c r="D19" s="508"/>
      <c r="E19" s="508"/>
      <c r="F19" s="508"/>
      <c r="G19" s="508"/>
      <c r="H19" s="508"/>
      <c r="I19" s="508"/>
      <c r="J19" s="508"/>
      <c r="K19" s="508"/>
      <c r="L19" s="508"/>
      <c r="M19" s="508"/>
      <c r="N19" s="508"/>
      <c r="O19" s="508"/>
      <c r="P19" s="508"/>
      <c r="Q19" s="508"/>
      <c r="R19" s="508"/>
      <c r="S19" s="508"/>
      <c r="T19" s="508"/>
      <c r="U19" s="508"/>
      <c r="V19" s="508"/>
      <c r="W19" s="508"/>
    </row>
    <row r="20" spans="1:23" s="512" customFormat="1" ht="25.5" customHeight="1" thickBot="1">
      <c r="A20" s="690" t="s">
        <v>265</v>
      </c>
      <c r="B20" s="691" t="s">
        <v>264</v>
      </c>
      <c r="C20" s="691"/>
      <c r="D20" s="691"/>
      <c r="E20" s="691"/>
      <c r="F20" s="691"/>
      <c r="G20" s="691"/>
      <c r="H20" s="691"/>
      <c r="I20" s="691"/>
      <c r="J20" s="691"/>
      <c r="K20" s="691"/>
      <c r="L20" s="691"/>
      <c r="M20" s="691"/>
      <c r="N20" s="691"/>
      <c r="O20" s="691"/>
      <c r="P20" s="691"/>
      <c r="Q20" s="691"/>
      <c r="R20" s="691"/>
      <c r="S20" s="691"/>
      <c r="T20" s="691"/>
      <c r="U20" s="691"/>
      <c r="V20" s="691"/>
      <c r="W20" s="691"/>
    </row>
    <row r="21" spans="1:23" s="512" customFormat="1" ht="33" customHeight="1" thickBot="1">
      <c r="A21" s="684">
        <v>1</v>
      </c>
      <c r="B21" s="1371" t="s">
        <v>263</v>
      </c>
      <c r="C21" s="1372"/>
      <c r="D21" s="208"/>
      <c r="E21" s="614" t="s">
        <v>260</v>
      </c>
      <c r="F21" s="614"/>
      <c r="G21" s="614"/>
      <c r="H21" s="614"/>
      <c r="I21" s="614"/>
      <c r="J21" s="692"/>
      <c r="K21" s="1373" t="s">
        <v>262</v>
      </c>
      <c r="L21" s="1373"/>
      <c r="M21" s="1373"/>
      <c r="N21" s="1373"/>
      <c r="O21" s="1373"/>
      <c r="P21" s="1373"/>
      <c r="Q21" s="1373"/>
      <c r="R21" s="1373"/>
      <c r="S21" s="1373"/>
      <c r="T21" s="1373"/>
      <c r="U21" s="1373"/>
      <c r="V21" s="1373"/>
      <c r="W21" s="1374"/>
    </row>
    <row r="22" spans="1:23" s="512" customFormat="1" ht="28.5" customHeight="1" thickBot="1">
      <c r="A22" s="688">
        <v>2</v>
      </c>
      <c r="B22" s="1368" t="s">
        <v>261</v>
      </c>
      <c r="C22" s="1377"/>
      <c r="D22" s="55"/>
      <c r="E22" s="693" t="s">
        <v>260</v>
      </c>
      <c r="F22" s="693"/>
      <c r="G22" s="693"/>
      <c r="H22" s="693"/>
      <c r="I22" s="693"/>
      <c r="J22" s="694"/>
      <c r="K22" s="1375"/>
      <c r="L22" s="1375"/>
      <c r="M22" s="1375"/>
      <c r="N22" s="1375"/>
      <c r="O22" s="1375"/>
      <c r="P22" s="1375"/>
      <c r="Q22" s="1375"/>
      <c r="R22" s="1375"/>
      <c r="S22" s="1375"/>
      <c r="T22" s="1375"/>
      <c r="U22" s="1375"/>
      <c r="V22" s="1375"/>
      <c r="W22" s="1376"/>
    </row>
    <row r="23" spans="1:23" s="512" customFormat="1" ht="25.5" customHeight="1" thickBot="1">
      <c r="A23" s="688">
        <v>3</v>
      </c>
      <c r="B23" s="1366" t="s">
        <v>250</v>
      </c>
      <c r="C23" s="1367"/>
      <c r="D23" s="1142"/>
      <c r="E23" s="1143"/>
      <c r="F23" s="1143"/>
      <c r="G23" s="1143"/>
      <c r="H23" s="1143"/>
      <c r="I23" s="1143"/>
      <c r="J23" s="1143"/>
      <c r="K23" s="1143"/>
      <c r="L23" s="1143"/>
      <c r="M23" s="1143"/>
      <c r="N23" s="1143"/>
      <c r="O23" s="1143"/>
      <c r="P23" s="1143"/>
      <c r="Q23" s="1143"/>
      <c r="R23" s="1143"/>
      <c r="S23" s="1143"/>
      <c r="T23" s="1143"/>
      <c r="U23" s="1143"/>
      <c r="V23" s="1143"/>
      <c r="W23" s="1144"/>
    </row>
    <row r="24" spans="1:23" s="512" customFormat="1" ht="25.5" customHeight="1" thickBot="1">
      <c r="A24" s="688">
        <v>4</v>
      </c>
      <c r="B24" s="1366" t="s">
        <v>248</v>
      </c>
      <c r="C24" s="1367"/>
      <c r="D24" s="1018"/>
      <c r="E24" s="1019"/>
      <c r="F24" s="1019"/>
      <c r="G24" s="1019"/>
      <c r="H24" s="1019"/>
      <c r="I24" s="1019"/>
      <c r="J24" s="1019"/>
      <c r="K24" s="1019"/>
      <c r="L24" s="1019"/>
      <c r="M24" s="1019"/>
      <c r="N24" s="1019"/>
      <c r="O24" s="1019"/>
      <c r="P24" s="1019"/>
      <c r="Q24" s="1019"/>
      <c r="R24" s="1019"/>
      <c r="S24" s="1019"/>
      <c r="T24" s="1019"/>
      <c r="U24" s="1019"/>
      <c r="V24" s="1019"/>
      <c r="W24" s="1020"/>
    </row>
    <row r="25" spans="1:23" s="512" customFormat="1" ht="25.5" customHeight="1" thickBot="1">
      <c r="A25" s="688">
        <v>5</v>
      </c>
      <c r="B25" s="1368" t="s">
        <v>259</v>
      </c>
      <c r="C25" s="1369"/>
      <c r="D25" s="1018"/>
      <c r="E25" s="1019"/>
      <c r="F25" s="1019"/>
      <c r="G25" s="1019"/>
      <c r="H25" s="1019"/>
      <c r="I25" s="1019"/>
      <c r="J25" s="1019"/>
      <c r="K25" s="1019"/>
      <c r="L25" s="1019"/>
      <c r="M25" s="1019"/>
      <c r="N25" s="1019"/>
      <c r="O25" s="1019"/>
      <c r="P25" s="1019"/>
      <c r="Q25" s="1019"/>
      <c r="R25" s="1019"/>
      <c r="S25" s="1019"/>
      <c r="T25" s="1019"/>
      <c r="U25" s="1019"/>
      <c r="V25" s="1019"/>
      <c r="W25" s="1020"/>
    </row>
    <row r="26" spans="1:23" s="512" customFormat="1" ht="42.6" customHeight="1" thickBot="1">
      <c r="A26" s="688">
        <v>6</v>
      </c>
      <c r="B26" s="1354" t="s">
        <v>258</v>
      </c>
      <c r="C26" s="1355"/>
      <c r="D26" s="66"/>
      <c r="E26" s="695" t="s">
        <v>257</v>
      </c>
      <c r="F26" s="696"/>
      <c r="G26" s="696"/>
      <c r="H26" s="696"/>
      <c r="I26" s="696"/>
      <c r="J26" s="696"/>
      <c r="K26" s="696"/>
      <c r="L26" s="696"/>
      <c r="M26" s="696"/>
      <c r="N26" s="696"/>
      <c r="O26" s="696"/>
      <c r="P26" s="696"/>
      <c r="Q26" s="696"/>
      <c r="R26" s="696"/>
      <c r="S26" s="696"/>
      <c r="T26" s="696"/>
      <c r="U26" s="696"/>
      <c r="V26" s="696"/>
      <c r="W26" s="697"/>
    </row>
    <row r="27" spans="1:23" s="512" customFormat="1" ht="24.95" customHeight="1" thickBot="1">
      <c r="A27" s="689">
        <v>7</v>
      </c>
      <c r="B27" s="1351" t="s">
        <v>247</v>
      </c>
      <c r="C27" s="1352"/>
      <c r="D27" s="1353"/>
      <c r="E27" s="1353"/>
      <c r="F27" s="1353"/>
      <c r="G27" s="1353"/>
      <c r="H27" s="1353"/>
      <c r="I27" s="1353"/>
      <c r="J27" s="1353"/>
      <c r="K27" s="1353"/>
      <c r="L27" s="1353"/>
      <c r="M27" s="1353"/>
      <c r="N27" s="1353"/>
      <c r="O27" s="1353"/>
      <c r="P27" s="1353"/>
      <c r="Q27" s="1353"/>
      <c r="R27" s="1353"/>
      <c r="S27" s="1353"/>
      <c r="T27" s="1353"/>
      <c r="U27" s="1353"/>
      <c r="V27" s="1353"/>
      <c r="W27" s="208"/>
    </row>
    <row r="28" spans="1:23" s="512" customFormat="1" ht="20.25" customHeight="1">
      <c r="A28" s="508"/>
      <c r="B28" s="508"/>
      <c r="C28" s="508"/>
      <c r="D28" s="508"/>
      <c r="E28" s="508"/>
      <c r="F28" s="508"/>
      <c r="G28" s="508"/>
      <c r="H28" s="508"/>
      <c r="I28" s="508"/>
      <c r="J28" s="508"/>
      <c r="K28" s="508"/>
      <c r="L28" s="508"/>
      <c r="M28" s="508"/>
      <c r="N28" s="508"/>
      <c r="O28" s="508"/>
      <c r="P28" s="508"/>
      <c r="Q28" s="508"/>
      <c r="R28" s="508"/>
      <c r="S28" s="508"/>
      <c r="T28" s="508"/>
      <c r="U28" s="508"/>
      <c r="V28" s="508"/>
      <c r="W28" s="508"/>
    </row>
    <row r="29" spans="1:23" s="512" customFormat="1" ht="25.5" customHeight="1" thickBot="1">
      <c r="A29" s="690" t="s">
        <v>256</v>
      </c>
      <c r="B29" s="691" t="s">
        <v>255</v>
      </c>
      <c r="C29" s="698"/>
      <c r="D29" s="698"/>
      <c r="E29" s="698"/>
      <c r="F29" s="698"/>
      <c r="G29" s="698"/>
      <c r="H29" s="698"/>
      <c r="I29" s="698"/>
      <c r="J29" s="698"/>
      <c r="K29" s="698"/>
      <c r="L29" s="698"/>
      <c r="M29" s="698"/>
      <c r="N29" s="698"/>
      <c r="O29" s="698"/>
      <c r="P29" s="698"/>
      <c r="Q29" s="698"/>
      <c r="R29" s="698"/>
      <c r="S29" s="698"/>
      <c r="T29" s="698"/>
      <c r="U29" s="698"/>
      <c r="V29" s="698"/>
      <c r="W29" s="698"/>
    </row>
    <row r="30" spans="1:23" s="512" customFormat="1" ht="24" customHeight="1" thickBot="1">
      <c r="A30" s="684">
        <v>1</v>
      </c>
      <c r="B30" s="1356" t="s">
        <v>254</v>
      </c>
      <c r="C30" s="1357"/>
      <c r="D30" s="1358"/>
      <c r="E30" s="1358"/>
      <c r="F30" s="1358"/>
      <c r="G30" s="1358"/>
      <c r="H30" s="1358"/>
      <c r="I30" s="1358"/>
      <c r="J30" s="1358"/>
      <c r="K30" s="1358"/>
      <c r="L30" s="1358"/>
      <c r="M30" s="1358"/>
      <c r="N30" s="1358"/>
      <c r="O30" s="1358"/>
      <c r="P30" s="1358"/>
      <c r="Q30" s="1358"/>
      <c r="R30" s="1358"/>
      <c r="S30" s="1358"/>
      <c r="T30" s="1358"/>
      <c r="U30" s="1358"/>
      <c r="V30" s="1358"/>
      <c r="W30" s="208"/>
    </row>
    <row r="31" spans="1:23" s="512" customFormat="1" ht="24" customHeight="1" thickBot="1">
      <c r="A31" s="688">
        <v>2</v>
      </c>
      <c r="B31" s="1366" t="s">
        <v>250</v>
      </c>
      <c r="C31" s="1367"/>
      <c r="D31" s="1142"/>
      <c r="E31" s="1143"/>
      <c r="F31" s="1143"/>
      <c r="G31" s="1143"/>
      <c r="H31" s="1143"/>
      <c r="I31" s="1143"/>
      <c r="J31" s="1143"/>
      <c r="K31" s="1143"/>
      <c r="L31" s="1143"/>
      <c r="M31" s="1143"/>
      <c r="N31" s="1143"/>
      <c r="O31" s="1143"/>
      <c r="P31" s="1143"/>
      <c r="Q31" s="1143"/>
      <c r="R31" s="1143"/>
      <c r="S31" s="1143"/>
      <c r="T31" s="1143"/>
      <c r="U31" s="1143"/>
      <c r="V31" s="1143"/>
      <c r="W31" s="1144"/>
    </row>
    <row r="32" spans="1:23" s="512" customFormat="1" ht="25.5" customHeight="1" thickBot="1">
      <c r="A32" s="689">
        <v>3</v>
      </c>
      <c r="B32" s="1351" t="s">
        <v>247</v>
      </c>
      <c r="C32" s="1352"/>
      <c r="D32" s="1353"/>
      <c r="E32" s="1353"/>
      <c r="F32" s="1353"/>
      <c r="G32" s="1353"/>
      <c r="H32" s="1353"/>
      <c r="I32" s="1353"/>
      <c r="J32" s="1353"/>
      <c r="K32" s="1353"/>
      <c r="L32" s="1353"/>
      <c r="M32" s="1353"/>
      <c r="N32" s="1353"/>
      <c r="O32" s="1353"/>
      <c r="P32" s="1353"/>
      <c r="Q32" s="1353"/>
      <c r="R32" s="1353"/>
      <c r="S32" s="1353"/>
      <c r="T32" s="1353"/>
      <c r="U32" s="1353"/>
      <c r="V32" s="1353"/>
      <c r="W32" s="208"/>
    </row>
    <row r="33" spans="1:23" s="512" customFormat="1" ht="20.25" customHeight="1">
      <c r="A33" s="508"/>
      <c r="B33" s="508"/>
      <c r="C33" s="508"/>
      <c r="D33" s="508"/>
      <c r="E33" s="508"/>
      <c r="F33" s="508"/>
      <c r="G33" s="508"/>
      <c r="H33" s="508"/>
      <c r="I33" s="508"/>
      <c r="J33" s="508"/>
      <c r="K33" s="508"/>
      <c r="L33" s="508"/>
      <c r="M33" s="508"/>
      <c r="N33" s="508"/>
      <c r="O33" s="508"/>
      <c r="P33" s="508"/>
      <c r="Q33" s="508"/>
      <c r="R33" s="508"/>
      <c r="S33" s="508"/>
      <c r="T33" s="508"/>
      <c r="U33" s="508"/>
      <c r="V33" s="508"/>
      <c r="W33" s="508"/>
    </row>
    <row r="34" spans="1:23" s="512" customFormat="1" ht="25.5" customHeight="1" thickBot="1">
      <c r="A34" s="690" t="s">
        <v>253</v>
      </c>
      <c r="B34" s="691" t="s">
        <v>252</v>
      </c>
      <c r="C34" s="691"/>
      <c r="D34" s="691"/>
      <c r="E34" s="691"/>
      <c r="F34" s="691"/>
      <c r="G34" s="691"/>
      <c r="H34" s="691"/>
      <c r="I34" s="691"/>
      <c r="J34" s="691"/>
      <c r="K34" s="691"/>
      <c r="L34" s="691"/>
      <c r="M34" s="691"/>
      <c r="N34" s="691"/>
      <c r="O34" s="691"/>
      <c r="P34" s="691"/>
      <c r="Q34" s="691"/>
      <c r="R34" s="691"/>
      <c r="S34" s="691"/>
      <c r="T34" s="691"/>
      <c r="U34" s="691"/>
      <c r="V34" s="691"/>
      <c r="W34" s="691"/>
    </row>
    <row r="35" spans="1:23" s="512" customFormat="1" ht="25.5" customHeight="1" thickBot="1">
      <c r="A35" s="684">
        <v>1</v>
      </c>
      <c r="B35" s="1356" t="s">
        <v>251</v>
      </c>
      <c r="C35" s="1357"/>
      <c r="D35" s="1358"/>
      <c r="E35" s="1358"/>
      <c r="F35" s="1358"/>
      <c r="G35" s="1358"/>
      <c r="H35" s="1358"/>
      <c r="I35" s="1358"/>
      <c r="J35" s="1358"/>
      <c r="K35" s="1358"/>
      <c r="L35" s="1358"/>
      <c r="M35" s="1358"/>
      <c r="N35" s="1358"/>
      <c r="O35" s="1358"/>
      <c r="P35" s="1358"/>
      <c r="Q35" s="1358"/>
      <c r="R35" s="1358"/>
      <c r="S35" s="1358"/>
      <c r="T35" s="1358"/>
      <c r="U35" s="1358"/>
      <c r="V35" s="1358"/>
      <c r="W35" s="208"/>
    </row>
    <row r="36" spans="1:23" s="512" customFormat="1" ht="25.5" customHeight="1" thickBot="1">
      <c r="A36" s="688">
        <v>2</v>
      </c>
      <c r="B36" s="1366" t="s">
        <v>250</v>
      </c>
      <c r="C36" s="1367"/>
      <c r="D36" s="1142"/>
      <c r="E36" s="1143"/>
      <c r="F36" s="1143"/>
      <c r="G36" s="1143"/>
      <c r="H36" s="1143"/>
      <c r="I36" s="1143"/>
      <c r="J36" s="1143"/>
      <c r="K36" s="1143"/>
      <c r="L36" s="1143"/>
      <c r="M36" s="1143"/>
      <c r="N36" s="1143"/>
      <c r="O36" s="1143"/>
      <c r="P36" s="1143"/>
      <c r="Q36" s="1143"/>
      <c r="R36" s="1143"/>
      <c r="S36" s="1143"/>
      <c r="T36" s="1143"/>
      <c r="U36" s="1143"/>
      <c r="V36" s="1143"/>
      <c r="W36" s="1144"/>
    </row>
    <row r="37" spans="1:23" s="512" customFormat="1" ht="20.25" customHeight="1" thickBot="1">
      <c r="A37" s="689">
        <v>3</v>
      </c>
      <c r="B37" s="1351" t="s">
        <v>247</v>
      </c>
      <c r="C37" s="1352"/>
      <c r="D37" s="1353"/>
      <c r="E37" s="1353"/>
      <c r="F37" s="1353"/>
      <c r="G37" s="1353"/>
      <c r="H37" s="1353"/>
      <c r="I37" s="1353"/>
      <c r="J37" s="1353"/>
      <c r="K37" s="1353"/>
      <c r="L37" s="1353"/>
      <c r="M37" s="1353"/>
      <c r="N37" s="1353"/>
      <c r="O37" s="1353"/>
      <c r="P37" s="1353"/>
      <c r="Q37" s="1353"/>
      <c r="R37" s="1353"/>
      <c r="S37" s="1353"/>
      <c r="T37" s="1353"/>
      <c r="U37" s="1353"/>
      <c r="V37" s="1353"/>
      <c r="W37" s="208"/>
    </row>
    <row r="38" spans="1:23" s="512" customFormat="1" ht="20.25" customHeight="1">
      <c r="A38" s="508"/>
      <c r="B38" s="508"/>
      <c r="C38" s="508"/>
      <c r="D38" s="508"/>
      <c r="E38" s="508"/>
      <c r="F38" s="508"/>
      <c r="G38" s="508"/>
      <c r="H38" s="508"/>
      <c r="I38" s="508"/>
      <c r="J38" s="508"/>
      <c r="K38" s="508"/>
      <c r="L38" s="508"/>
      <c r="M38" s="508"/>
      <c r="N38" s="508"/>
      <c r="O38" s="508"/>
      <c r="P38" s="508"/>
      <c r="Q38" s="508"/>
      <c r="R38" s="508"/>
      <c r="S38" s="508"/>
      <c r="T38" s="508"/>
      <c r="U38" s="508"/>
      <c r="V38" s="508"/>
      <c r="W38" s="508"/>
    </row>
    <row r="39" spans="1:23" s="512" customFormat="1" ht="25.5" customHeight="1" thickBot="1">
      <c r="A39" s="690" t="s">
        <v>249</v>
      </c>
      <c r="B39" s="691" t="s">
        <v>392</v>
      </c>
    </row>
    <row r="40" spans="1:23" s="512" customFormat="1" ht="25.5" customHeight="1" thickBot="1">
      <c r="A40" s="684">
        <v>1</v>
      </c>
      <c r="B40" s="1356" t="s">
        <v>393</v>
      </c>
      <c r="C40" s="1357"/>
      <c r="D40" s="1358"/>
      <c r="E40" s="1358"/>
      <c r="F40" s="1358"/>
      <c r="G40" s="1358"/>
      <c r="H40" s="1358"/>
      <c r="I40" s="1358"/>
      <c r="J40" s="1358"/>
      <c r="K40" s="1358"/>
      <c r="L40" s="1358"/>
      <c r="M40" s="1358"/>
      <c r="N40" s="1358"/>
      <c r="O40" s="1358"/>
      <c r="P40" s="1358"/>
      <c r="Q40" s="1358"/>
      <c r="R40" s="1358"/>
      <c r="S40" s="1358"/>
      <c r="T40" s="1358"/>
      <c r="U40" s="1358"/>
      <c r="V40" s="1358"/>
      <c r="W40" s="208"/>
    </row>
    <row r="41" spans="1:23" s="512" customFormat="1" ht="25.5" customHeight="1" thickBot="1">
      <c r="A41" s="688">
        <v>2</v>
      </c>
      <c r="B41" s="1368" t="s">
        <v>250</v>
      </c>
      <c r="C41" s="1369"/>
      <c r="D41" s="1142"/>
      <c r="E41" s="1143"/>
      <c r="F41" s="1143"/>
      <c r="G41" s="1143"/>
      <c r="H41" s="1143"/>
      <c r="I41" s="1143"/>
      <c r="J41" s="1143"/>
      <c r="K41" s="1143"/>
      <c r="L41" s="1143"/>
      <c r="M41" s="1143"/>
      <c r="N41" s="1143"/>
      <c r="O41" s="1143"/>
      <c r="P41" s="1143"/>
      <c r="Q41" s="1143"/>
      <c r="R41" s="1143"/>
      <c r="S41" s="1143"/>
      <c r="T41" s="1143"/>
      <c r="U41" s="1143"/>
      <c r="V41" s="1143"/>
      <c r="W41" s="1144"/>
    </row>
    <row r="42" spans="1:23" s="512" customFormat="1" ht="18" customHeight="1" thickBot="1">
      <c r="A42" s="689">
        <v>3</v>
      </c>
      <c r="B42" s="1351" t="s">
        <v>247</v>
      </c>
      <c r="C42" s="1352"/>
      <c r="D42" s="1353"/>
      <c r="E42" s="1353"/>
      <c r="F42" s="1353"/>
      <c r="G42" s="1353"/>
      <c r="H42" s="1353"/>
      <c r="I42" s="1353"/>
      <c r="J42" s="1353"/>
      <c r="K42" s="1353"/>
      <c r="L42" s="1353"/>
      <c r="M42" s="1353"/>
      <c r="N42" s="1353"/>
      <c r="O42" s="1353"/>
      <c r="P42" s="1353"/>
      <c r="Q42" s="1353"/>
      <c r="R42" s="1353"/>
      <c r="S42" s="1353"/>
      <c r="T42" s="1353"/>
      <c r="U42" s="1353"/>
      <c r="V42" s="1353"/>
      <c r="W42" s="208"/>
    </row>
    <row r="43" spans="1:23" s="512" customFormat="1" ht="20.25" customHeight="1">
      <c r="A43" s="508"/>
      <c r="B43" s="508"/>
      <c r="C43" s="508"/>
      <c r="D43" s="508"/>
      <c r="E43" s="508"/>
      <c r="F43" s="508"/>
      <c r="G43" s="508"/>
      <c r="H43" s="508"/>
      <c r="I43" s="508"/>
      <c r="J43" s="508"/>
      <c r="K43" s="508"/>
      <c r="L43" s="508"/>
      <c r="M43" s="508"/>
      <c r="N43" s="508"/>
      <c r="O43" s="508"/>
      <c r="P43" s="508"/>
      <c r="Q43" s="508"/>
      <c r="R43" s="508"/>
      <c r="S43" s="508"/>
      <c r="T43" s="508"/>
      <c r="U43" s="508"/>
      <c r="V43" s="508"/>
      <c r="W43" s="508"/>
    </row>
    <row r="44" spans="1:23" s="512" customFormat="1" ht="14.25">
      <c r="A44" s="690" t="s">
        <v>382</v>
      </c>
      <c r="B44" s="691" t="s">
        <v>979</v>
      </c>
    </row>
    <row r="45" spans="1:23" s="512" customFormat="1" ht="14.25" customHeight="1" thickBot="1">
      <c r="A45" s="699">
        <v>1</v>
      </c>
      <c r="B45" s="537" t="s">
        <v>496</v>
      </c>
      <c r="C45" s="700"/>
      <c r="D45" s="700"/>
      <c r="E45" s="700"/>
      <c r="F45" s="700"/>
      <c r="G45" s="700"/>
      <c r="H45" s="700"/>
      <c r="I45" s="700"/>
      <c r="J45" s="700"/>
      <c r="K45" s="700"/>
      <c r="L45" s="700"/>
      <c r="M45" s="700"/>
      <c r="N45" s="700"/>
      <c r="O45" s="700"/>
      <c r="P45" s="700"/>
      <c r="Q45" s="700"/>
      <c r="R45" s="700"/>
      <c r="S45" s="700"/>
      <c r="T45" s="700"/>
      <c r="U45" s="700"/>
      <c r="V45" s="700"/>
      <c r="W45" s="701"/>
    </row>
    <row r="46" spans="1:23" s="512" customFormat="1" ht="14.25" customHeight="1">
      <c r="A46" s="1359"/>
      <c r="B46" s="1360"/>
      <c r="C46" s="1360"/>
      <c r="D46" s="1360"/>
      <c r="E46" s="1360"/>
      <c r="F46" s="1360"/>
      <c r="G46" s="1360"/>
      <c r="H46" s="1360"/>
      <c r="I46" s="1360"/>
      <c r="J46" s="1360"/>
      <c r="K46" s="1360"/>
      <c r="L46" s="1360"/>
      <c r="M46" s="1360"/>
      <c r="N46" s="1360"/>
      <c r="O46" s="1360"/>
      <c r="P46" s="1360"/>
      <c r="Q46" s="1360"/>
      <c r="R46" s="1360"/>
      <c r="S46" s="1360"/>
      <c r="T46" s="1360"/>
      <c r="U46" s="1360"/>
      <c r="V46" s="1360"/>
      <c r="W46" s="1361"/>
    </row>
    <row r="47" spans="1:23" s="512" customFormat="1" ht="12">
      <c r="A47" s="1052"/>
      <c r="B47" s="1362"/>
      <c r="C47" s="1362"/>
      <c r="D47" s="1362"/>
      <c r="E47" s="1362"/>
      <c r="F47" s="1362"/>
      <c r="G47" s="1362"/>
      <c r="H47" s="1362"/>
      <c r="I47" s="1362"/>
      <c r="J47" s="1362"/>
      <c r="K47" s="1362"/>
      <c r="L47" s="1362"/>
      <c r="M47" s="1362"/>
      <c r="N47" s="1362"/>
      <c r="O47" s="1362"/>
      <c r="P47" s="1362"/>
      <c r="Q47" s="1362"/>
      <c r="R47" s="1362"/>
      <c r="S47" s="1362"/>
      <c r="T47" s="1362"/>
      <c r="U47" s="1362"/>
      <c r="V47" s="1362"/>
      <c r="W47" s="1054"/>
    </row>
    <row r="48" spans="1:23" s="512" customFormat="1" ht="12">
      <c r="A48" s="1052"/>
      <c r="B48" s="1362"/>
      <c r="C48" s="1362"/>
      <c r="D48" s="1362"/>
      <c r="E48" s="1362"/>
      <c r="F48" s="1362"/>
      <c r="G48" s="1362"/>
      <c r="H48" s="1362"/>
      <c r="I48" s="1362"/>
      <c r="J48" s="1362"/>
      <c r="K48" s="1362"/>
      <c r="L48" s="1362"/>
      <c r="M48" s="1362"/>
      <c r="N48" s="1362"/>
      <c r="O48" s="1362"/>
      <c r="P48" s="1362"/>
      <c r="Q48" s="1362"/>
      <c r="R48" s="1362"/>
      <c r="S48" s="1362"/>
      <c r="T48" s="1362"/>
      <c r="U48" s="1362"/>
      <c r="V48" s="1362"/>
      <c r="W48" s="1054"/>
    </row>
    <row r="49" spans="1:23" s="512" customFormat="1" ht="12">
      <c r="A49" s="1052"/>
      <c r="B49" s="1362"/>
      <c r="C49" s="1362"/>
      <c r="D49" s="1362"/>
      <c r="E49" s="1362"/>
      <c r="F49" s="1362"/>
      <c r="G49" s="1362"/>
      <c r="H49" s="1362"/>
      <c r="I49" s="1362"/>
      <c r="J49" s="1362"/>
      <c r="K49" s="1362"/>
      <c r="L49" s="1362"/>
      <c r="M49" s="1362"/>
      <c r="N49" s="1362"/>
      <c r="O49" s="1362"/>
      <c r="P49" s="1362"/>
      <c r="Q49" s="1362"/>
      <c r="R49" s="1362"/>
      <c r="S49" s="1362"/>
      <c r="T49" s="1362"/>
      <c r="U49" s="1362"/>
      <c r="V49" s="1362"/>
      <c r="W49" s="1054"/>
    </row>
    <row r="50" spans="1:23" s="512" customFormat="1" ht="12">
      <c r="A50" s="1052"/>
      <c r="B50" s="1362"/>
      <c r="C50" s="1362"/>
      <c r="D50" s="1362"/>
      <c r="E50" s="1362"/>
      <c r="F50" s="1362"/>
      <c r="G50" s="1362"/>
      <c r="H50" s="1362"/>
      <c r="I50" s="1362"/>
      <c r="J50" s="1362"/>
      <c r="K50" s="1362"/>
      <c r="L50" s="1362"/>
      <c r="M50" s="1362"/>
      <c r="N50" s="1362"/>
      <c r="O50" s="1362"/>
      <c r="P50" s="1362"/>
      <c r="Q50" s="1362"/>
      <c r="R50" s="1362"/>
      <c r="S50" s="1362"/>
      <c r="T50" s="1362"/>
      <c r="U50" s="1362"/>
      <c r="V50" s="1362"/>
      <c r="W50" s="1054"/>
    </row>
    <row r="51" spans="1:23" s="512" customFormat="1" ht="12">
      <c r="A51" s="1052"/>
      <c r="B51" s="1362"/>
      <c r="C51" s="1362"/>
      <c r="D51" s="1362"/>
      <c r="E51" s="1362"/>
      <c r="F51" s="1362"/>
      <c r="G51" s="1362"/>
      <c r="H51" s="1362"/>
      <c r="I51" s="1362"/>
      <c r="J51" s="1362"/>
      <c r="K51" s="1362"/>
      <c r="L51" s="1362"/>
      <c r="M51" s="1362"/>
      <c r="N51" s="1362"/>
      <c r="O51" s="1362"/>
      <c r="P51" s="1362"/>
      <c r="Q51" s="1362"/>
      <c r="R51" s="1362"/>
      <c r="S51" s="1362"/>
      <c r="T51" s="1362"/>
      <c r="U51" s="1362"/>
      <c r="V51" s="1362"/>
      <c r="W51" s="1054"/>
    </row>
    <row r="52" spans="1:23" s="512" customFormat="1" ht="12">
      <c r="A52" s="1052"/>
      <c r="B52" s="1362"/>
      <c r="C52" s="1362"/>
      <c r="D52" s="1362"/>
      <c r="E52" s="1362"/>
      <c r="F52" s="1362"/>
      <c r="G52" s="1362"/>
      <c r="H52" s="1362"/>
      <c r="I52" s="1362"/>
      <c r="J52" s="1362"/>
      <c r="K52" s="1362"/>
      <c r="L52" s="1362"/>
      <c r="M52" s="1362"/>
      <c r="N52" s="1362"/>
      <c r="O52" s="1362"/>
      <c r="P52" s="1362"/>
      <c r="Q52" s="1362"/>
      <c r="R52" s="1362"/>
      <c r="S52" s="1362"/>
      <c r="T52" s="1362"/>
      <c r="U52" s="1362"/>
      <c r="V52" s="1362"/>
      <c r="W52" s="1054"/>
    </row>
    <row r="53" spans="1:23" s="512" customFormat="1" ht="12">
      <c r="A53" s="1052"/>
      <c r="B53" s="1362"/>
      <c r="C53" s="1362"/>
      <c r="D53" s="1362"/>
      <c r="E53" s="1362"/>
      <c r="F53" s="1362"/>
      <c r="G53" s="1362"/>
      <c r="H53" s="1362"/>
      <c r="I53" s="1362"/>
      <c r="J53" s="1362"/>
      <c r="K53" s="1362"/>
      <c r="L53" s="1362"/>
      <c r="M53" s="1362"/>
      <c r="N53" s="1362"/>
      <c r="O53" s="1362"/>
      <c r="P53" s="1362"/>
      <c r="Q53" s="1362"/>
      <c r="R53" s="1362"/>
      <c r="S53" s="1362"/>
      <c r="T53" s="1362"/>
      <c r="U53" s="1362"/>
      <c r="V53" s="1362"/>
      <c r="W53" s="1054"/>
    </row>
    <row r="54" spans="1:23" s="512" customFormat="1" ht="12">
      <c r="A54" s="1052"/>
      <c r="B54" s="1362"/>
      <c r="C54" s="1362"/>
      <c r="D54" s="1362"/>
      <c r="E54" s="1362"/>
      <c r="F54" s="1362"/>
      <c r="G54" s="1362"/>
      <c r="H54" s="1362"/>
      <c r="I54" s="1362"/>
      <c r="J54" s="1362"/>
      <c r="K54" s="1362"/>
      <c r="L54" s="1362"/>
      <c r="M54" s="1362"/>
      <c r="N54" s="1362"/>
      <c r="O54" s="1362"/>
      <c r="P54" s="1362"/>
      <c r="Q54" s="1362"/>
      <c r="R54" s="1362"/>
      <c r="S54" s="1362"/>
      <c r="T54" s="1362"/>
      <c r="U54" s="1362"/>
      <c r="V54" s="1362"/>
      <c r="W54" s="1054"/>
    </row>
    <row r="55" spans="1:23" s="512" customFormat="1" ht="12">
      <c r="A55" s="1052"/>
      <c r="B55" s="1362"/>
      <c r="C55" s="1362"/>
      <c r="D55" s="1362"/>
      <c r="E55" s="1362"/>
      <c r="F55" s="1362"/>
      <c r="G55" s="1362"/>
      <c r="H55" s="1362"/>
      <c r="I55" s="1362"/>
      <c r="J55" s="1362"/>
      <c r="K55" s="1362"/>
      <c r="L55" s="1362"/>
      <c r="M55" s="1362"/>
      <c r="N55" s="1362"/>
      <c r="O55" s="1362"/>
      <c r="P55" s="1362"/>
      <c r="Q55" s="1362"/>
      <c r="R55" s="1362"/>
      <c r="S55" s="1362"/>
      <c r="T55" s="1362"/>
      <c r="U55" s="1362"/>
      <c r="V55" s="1362"/>
      <c r="W55" s="1054"/>
    </row>
    <row r="56" spans="1:23" s="512" customFormat="1" ht="12">
      <c r="A56" s="1052"/>
      <c r="B56" s="1362"/>
      <c r="C56" s="1362"/>
      <c r="D56" s="1362"/>
      <c r="E56" s="1362"/>
      <c r="F56" s="1362"/>
      <c r="G56" s="1362"/>
      <c r="H56" s="1362"/>
      <c r="I56" s="1362"/>
      <c r="J56" s="1362"/>
      <c r="K56" s="1362"/>
      <c r="L56" s="1362"/>
      <c r="M56" s="1362"/>
      <c r="N56" s="1362"/>
      <c r="O56" s="1362"/>
      <c r="P56" s="1362"/>
      <c r="Q56" s="1362"/>
      <c r="R56" s="1362"/>
      <c r="S56" s="1362"/>
      <c r="T56" s="1362"/>
      <c r="U56" s="1362"/>
      <c r="V56" s="1362"/>
      <c r="W56" s="1054"/>
    </row>
    <row r="57" spans="1:23" s="512" customFormat="1" ht="12">
      <c r="A57" s="1052"/>
      <c r="B57" s="1362"/>
      <c r="C57" s="1362"/>
      <c r="D57" s="1362"/>
      <c r="E57" s="1362"/>
      <c r="F57" s="1362"/>
      <c r="G57" s="1362"/>
      <c r="H57" s="1362"/>
      <c r="I57" s="1362"/>
      <c r="J57" s="1362"/>
      <c r="K57" s="1362"/>
      <c r="L57" s="1362"/>
      <c r="M57" s="1362"/>
      <c r="N57" s="1362"/>
      <c r="O57" s="1362"/>
      <c r="P57" s="1362"/>
      <c r="Q57" s="1362"/>
      <c r="R57" s="1362"/>
      <c r="S57" s="1362"/>
      <c r="T57" s="1362"/>
      <c r="U57" s="1362"/>
      <c r="V57" s="1362"/>
      <c r="W57" s="1054"/>
    </row>
    <row r="58" spans="1:23" s="512" customFormat="1" ht="12">
      <c r="A58" s="1052"/>
      <c r="B58" s="1362"/>
      <c r="C58" s="1362"/>
      <c r="D58" s="1362"/>
      <c r="E58" s="1362"/>
      <c r="F58" s="1362"/>
      <c r="G58" s="1362"/>
      <c r="H58" s="1362"/>
      <c r="I58" s="1362"/>
      <c r="J58" s="1362"/>
      <c r="K58" s="1362"/>
      <c r="L58" s="1362"/>
      <c r="M58" s="1362"/>
      <c r="N58" s="1362"/>
      <c r="O58" s="1362"/>
      <c r="P58" s="1362"/>
      <c r="Q58" s="1362"/>
      <c r="R58" s="1362"/>
      <c r="S58" s="1362"/>
      <c r="T58" s="1362"/>
      <c r="U58" s="1362"/>
      <c r="V58" s="1362"/>
      <c r="W58" s="1054"/>
    </row>
    <row r="59" spans="1:23" s="512" customFormat="1" ht="12">
      <c r="A59" s="1052"/>
      <c r="B59" s="1362"/>
      <c r="C59" s="1362"/>
      <c r="D59" s="1362"/>
      <c r="E59" s="1362"/>
      <c r="F59" s="1362"/>
      <c r="G59" s="1362"/>
      <c r="H59" s="1362"/>
      <c r="I59" s="1362"/>
      <c r="J59" s="1362"/>
      <c r="K59" s="1362"/>
      <c r="L59" s="1362"/>
      <c r="M59" s="1362"/>
      <c r="N59" s="1362"/>
      <c r="O59" s="1362"/>
      <c r="P59" s="1362"/>
      <c r="Q59" s="1362"/>
      <c r="R59" s="1362"/>
      <c r="S59" s="1362"/>
      <c r="T59" s="1362"/>
      <c r="U59" s="1362"/>
      <c r="V59" s="1362"/>
      <c r="W59" s="1054"/>
    </row>
    <row r="60" spans="1:23" s="512" customFormat="1" ht="12">
      <c r="A60" s="1052"/>
      <c r="B60" s="1362"/>
      <c r="C60" s="1362"/>
      <c r="D60" s="1362"/>
      <c r="E60" s="1362"/>
      <c r="F60" s="1362"/>
      <c r="G60" s="1362"/>
      <c r="H60" s="1362"/>
      <c r="I60" s="1362"/>
      <c r="J60" s="1362"/>
      <c r="K60" s="1362"/>
      <c r="L60" s="1362"/>
      <c r="M60" s="1362"/>
      <c r="N60" s="1362"/>
      <c r="O60" s="1362"/>
      <c r="P60" s="1362"/>
      <c r="Q60" s="1362"/>
      <c r="R60" s="1362"/>
      <c r="S60" s="1362"/>
      <c r="T60" s="1362"/>
      <c r="U60" s="1362"/>
      <c r="V60" s="1362"/>
      <c r="W60" s="1054"/>
    </row>
    <row r="61" spans="1:23" s="512" customFormat="1" ht="12.75" thickBot="1">
      <c r="A61" s="1363"/>
      <c r="B61" s="1364"/>
      <c r="C61" s="1364"/>
      <c r="D61" s="1364"/>
      <c r="E61" s="1364"/>
      <c r="F61" s="1364"/>
      <c r="G61" s="1364"/>
      <c r="H61" s="1364"/>
      <c r="I61" s="1364"/>
      <c r="J61" s="1364"/>
      <c r="K61" s="1364"/>
      <c r="L61" s="1364"/>
      <c r="M61" s="1364"/>
      <c r="N61" s="1364"/>
      <c r="O61" s="1364"/>
      <c r="P61" s="1364"/>
      <c r="Q61" s="1364"/>
      <c r="R61" s="1364"/>
      <c r="S61" s="1364"/>
      <c r="T61" s="1364"/>
      <c r="U61" s="1364"/>
      <c r="V61" s="1364"/>
      <c r="W61" s="1365"/>
    </row>
  </sheetData>
  <mergeCells count="48">
    <mergeCell ref="B17:C17"/>
    <mergeCell ref="D17:W17"/>
    <mergeCell ref="B13:W13"/>
    <mergeCell ref="B15:C15"/>
    <mergeCell ref="D15:W15"/>
    <mergeCell ref="B16:M16"/>
    <mergeCell ref="N16:W16"/>
    <mergeCell ref="A1:W1"/>
    <mergeCell ref="F3:W3"/>
    <mergeCell ref="E8:M8"/>
    <mergeCell ref="N8:V8"/>
    <mergeCell ref="B9:B11"/>
    <mergeCell ref="C9:C11"/>
    <mergeCell ref="D9:D11"/>
    <mergeCell ref="E9:M9"/>
    <mergeCell ref="N9:V11"/>
    <mergeCell ref="E10:M10"/>
    <mergeCell ref="E11:M11"/>
    <mergeCell ref="B5:W5"/>
    <mergeCell ref="E6:M6"/>
    <mergeCell ref="N6:V6"/>
    <mergeCell ref="E7:M7"/>
    <mergeCell ref="N7:V7"/>
    <mergeCell ref="B18:V18"/>
    <mergeCell ref="B24:C24"/>
    <mergeCell ref="D24:W24"/>
    <mergeCell ref="B25:C25"/>
    <mergeCell ref="D25:W25"/>
    <mergeCell ref="B23:C23"/>
    <mergeCell ref="D23:W23"/>
    <mergeCell ref="B21:C21"/>
    <mergeCell ref="K21:W22"/>
    <mergeCell ref="B22:C22"/>
    <mergeCell ref="B42:V42"/>
    <mergeCell ref="B26:C26"/>
    <mergeCell ref="B27:V27"/>
    <mergeCell ref="B30:V30"/>
    <mergeCell ref="A46:W61"/>
    <mergeCell ref="B31:C31"/>
    <mergeCell ref="D31:W31"/>
    <mergeCell ref="B32:V32"/>
    <mergeCell ref="B35:V35"/>
    <mergeCell ref="B36:C36"/>
    <mergeCell ref="D36:W36"/>
    <mergeCell ref="B37:V37"/>
    <mergeCell ref="B40:V40"/>
    <mergeCell ref="B41:C41"/>
    <mergeCell ref="D41:W41"/>
  </mergeCells>
  <phoneticPr fontId="5"/>
  <dataValidations xWindow="984" yWindow="400" count="5">
    <dataValidation type="list" allowBlank="1" showInputMessage="1" showErrorMessage="1" sqref="W42 W37 W30 W27 W18 W32 W35 W14 D21:D22 W40">
      <formula1>"はい,いいえ"</formula1>
    </dataValidation>
    <dataValidation type="list" allowBlank="1" showInputMessage="1" showErrorMessage="1" sqref="D26">
      <formula1>"対応している,対応していない"</formula1>
    </dataValidation>
    <dataValidation allowBlank="1" showInputMessage="1" showErrorMessage="1" prompt="疾患名は上の表から選択してください。_x000a_該当する病名がない場合は、その病名を直接記載してください。_x000a_すべてのがん種が対象となる場合は「すべてのがん」と記載してください。" sqref="D17:W17 D24:W24"/>
    <dataValidation allowBlank="1" showInputMessage="1" showErrorMessage="1" prompt="連絡先シートの病院名を反映" sqref="F3:W3"/>
    <dataValidation type="list" allowBlank="1" showInputMessage="1" showErrorMessage="1" sqref="N16:W16">
      <formula1>"尿路ストーマ,結腸ストーマ"</formula1>
    </dataValidation>
  </dataValidations>
  <pageMargins left="0.70866141732283472" right="0.70866141732283472" top="0.74803149606299213" bottom="0.74803149606299213" header="0.31496062992125984" footer="0.31496062992125984"/>
  <pageSetup paperSize="9" scale="76" orientation="portrait" horizontalDpi="1200" verticalDpi="1200" r:id="rId1"/>
  <headerFooter>
    <oddFooter>&amp;C&amp;P/&amp;N&amp;R&amp;A</oddFooter>
  </headerFooter>
  <rowBreaks count="1" manualBreakCount="1">
    <brk id="33" max="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130" zoomScaleNormal="100" zoomScaleSheetLayoutView="130" workbookViewId="0">
      <selection activeCell="G14" sqref="G14"/>
    </sheetView>
  </sheetViews>
  <sheetFormatPr defaultRowHeight="13.5"/>
  <cols>
    <col min="1" max="1" width="3.625" customWidth="1"/>
    <col min="2" max="2" width="12.75" customWidth="1"/>
    <col min="3" max="4" width="8.625" customWidth="1"/>
    <col min="5" max="5" width="6.625" customWidth="1"/>
    <col min="6" max="6" width="17.625" customWidth="1"/>
    <col min="7" max="7" width="34.625" customWidth="1"/>
  </cols>
  <sheetData>
    <row r="1" spans="1:7" ht="19.5" customHeight="1">
      <c r="A1" s="958" t="s">
        <v>302</v>
      </c>
      <c r="B1" s="1399"/>
      <c r="C1" s="1399"/>
      <c r="D1" s="1399"/>
      <c r="E1" s="1399"/>
      <c r="F1" s="1399"/>
      <c r="G1" s="1399"/>
    </row>
    <row r="2" spans="1:7" ht="4.5" customHeight="1">
      <c r="A2" s="34"/>
      <c r="B2" s="34"/>
      <c r="C2" s="34"/>
      <c r="D2" s="34"/>
      <c r="E2" s="34"/>
      <c r="F2" s="34"/>
      <c r="G2" s="34"/>
    </row>
    <row r="3" spans="1:7" ht="19.5" customHeight="1">
      <c r="A3" s="34"/>
      <c r="B3" s="34"/>
      <c r="C3" s="34" t="s">
        <v>301</v>
      </c>
      <c r="D3" s="34"/>
      <c r="E3" s="34"/>
      <c r="F3" s="112" t="s">
        <v>77</v>
      </c>
      <c r="G3" s="127">
        <f>連絡先!B3</f>
        <v>0</v>
      </c>
    </row>
    <row r="4" spans="1:7" ht="19.5" customHeight="1">
      <c r="A4" s="40"/>
      <c r="B4" s="40"/>
      <c r="C4" s="40"/>
      <c r="D4" s="40"/>
      <c r="E4" s="40"/>
      <c r="F4" s="30" t="s">
        <v>369</v>
      </c>
      <c r="G4" s="82" t="s">
        <v>954</v>
      </c>
    </row>
    <row r="5" spans="1:7" ht="19.5" customHeight="1">
      <c r="A5" s="1400" t="s">
        <v>300</v>
      </c>
      <c r="B5" s="1400"/>
      <c r="C5" s="1400"/>
      <c r="D5" s="1400"/>
      <c r="E5" s="1400"/>
      <c r="F5" s="1400"/>
      <c r="G5" s="1400"/>
    </row>
    <row r="6" spans="1:7" ht="65.25" customHeight="1">
      <c r="A6" s="1401" t="s">
        <v>980</v>
      </c>
      <c r="B6" s="1402"/>
      <c r="C6" s="1402"/>
      <c r="D6" s="1402"/>
      <c r="E6" s="1402"/>
      <c r="F6" s="1402"/>
      <c r="G6" s="1402"/>
    </row>
    <row r="7" spans="1:7" ht="27.75" customHeight="1">
      <c r="A7" s="1403"/>
      <c r="B7" s="1404" t="s">
        <v>299</v>
      </c>
      <c r="C7" s="1405" t="s">
        <v>298</v>
      </c>
      <c r="D7" s="1405" t="s">
        <v>297</v>
      </c>
      <c r="E7" s="1406" t="s">
        <v>228</v>
      </c>
      <c r="F7" s="1406" t="s">
        <v>497</v>
      </c>
      <c r="G7" s="71" t="s">
        <v>296</v>
      </c>
    </row>
    <row r="8" spans="1:7" ht="18" customHeight="1">
      <c r="A8" s="1403"/>
      <c r="B8" s="1404"/>
      <c r="C8" s="1405"/>
      <c r="D8" s="1405"/>
      <c r="E8" s="1406"/>
      <c r="F8" s="1406"/>
      <c r="G8" s="126" t="s">
        <v>295</v>
      </c>
    </row>
    <row r="9" spans="1:7" ht="18" customHeight="1">
      <c r="A9" s="121" t="s">
        <v>224</v>
      </c>
      <c r="B9" s="125" t="s">
        <v>294</v>
      </c>
      <c r="C9" s="124">
        <v>4</v>
      </c>
      <c r="D9" s="124">
        <v>2</v>
      </c>
      <c r="E9" s="123" t="s">
        <v>82</v>
      </c>
      <c r="F9" s="123" t="s">
        <v>1203</v>
      </c>
      <c r="G9" s="122" t="s">
        <v>293</v>
      </c>
    </row>
    <row r="10" spans="1:7" ht="18" customHeight="1" thickBot="1">
      <c r="A10" s="121" t="s">
        <v>224</v>
      </c>
      <c r="B10" s="120" t="s">
        <v>89</v>
      </c>
      <c r="C10" s="119">
        <v>1</v>
      </c>
      <c r="D10" s="119">
        <v>1</v>
      </c>
      <c r="E10" s="118" t="s">
        <v>292</v>
      </c>
      <c r="F10" s="118" t="s">
        <v>1204</v>
      </c>
      <c r="G10" s="117" t="s">
        <v>291</v>
      </c>
    </row>
    <row r="11" spans="1:7" ht="36" customHeight="1" thickBot="1">
      <c r="A11" s="228">
        <v>1</v>
      </c>
      <c r="B11" s="115"/>
      <c r="C11" s="116"/>
      <c r="D11" s="116"/>
      <c r="E11" s="115"/>
      <c r="F11" s="115"/>
      <c r="G11" s="114"/>
    </row>
    <row r="12" spans="1:7" ht="36" customHeight="1" thickBot="1">
      <c r="A12" s="228">
        <v>2</v>
      </c>
      <c r="B12" s="115"/>
      <c r="C12" s="116"/>
      <c r="D12" s="116"/>
      <c r="E12" s="115"/>
      <c r="F12" s="115"/>
      <c r="G12" s="114"/>
    </row>
    <row r="13" spans="1:7" ht="36" customHeight="1" thickBot="1">
      <c r="A13" s="228">
        <v>3</v>
      </c>
      <c r="B13" s="115"/>
      <c r="C13" s="116"/>
      <c r="D13" s="116"/>
      <c r="E13" s="115"/>
      <c r="F13" s="115"/>
      <c r="G13" s="114"/>
    </row>
    <row r="14" spans="1:7" ht="36" customHeight="1" thickBot="1">
      <c r="A14" s="228">
        <v>4</v>
      </c>
      <c r="B14" s="115"/>
      <c r="C14" s="116"/>
      <c r="D14" s="116"/>
      <c r="E14" s="115"/>
      <c r="F14" s="115"/>
      <c r="G14" s="114"/>
    </row>
    <row r="15" spans="1:7" ht="36" customHeight="1" thickBot="1">
      <c r="A15" s="228">
        <v>5</v>
      </c>
      <c r="B15" s="115"/>
      <c r="C15" s="116"/>
      <c r="D15" s="116"/>
      <c r="E15" s="115"/>
      <c r="F15" s="115"/>
      <c r="G15" s="114"/>
    </row>
    <row r="16" spans="1:7" ht="36" customHeight="1" thickBot="1">
      <c r="A16" s="228">
        <v>6</v>
      </c>
      <c r="B16" s="115"/>
      <c r="C16" s="116"/>
      <c r="D16" s="116"/>
      <c r="E16" s="115"/>
      <c r="F16" s="115"/>
      <c r="G16" s="114"/>
    </row>
    <row r="17" spans="1:7" ht="36" customHeight="1" thickBot="1">
      <c r="A17" s="228">
        <v>7</v>
      </c>
      <c r="B17" s="115"/>
      <c r="C17" s="116"/>
      <c r="D17" s="116"/>
      <c r="E17" s="115"/>
      <c r="F17" s="115"/>
      <c r="G17" s="114"/>
    </row>
    <row r="18" spans="1:7" ht="36" customHeight="1" thickBot="1">
      <c r="A18" s="228">
        <v>8</v>
      </c>
      <c r="B18" s="115"/>
      <c r="C18" s="116"/>
      <c r="D18" s="116"/>
      <c r="E18" s="115"/>
      <c r="F18" s="115"/>
      <c r="G18" s="114"/>
    </row>
    <row r="19" spans="1:7" ht="36" customHeight="1" thickBot="1">
      <c r="A19" s="228">
        <v>9</v>
      </c>
      <c r="B19" s="115"/>
      <c r="C19" s="116"/>
      <c r="D19" s="116"/>
      <c r="E19" s="115"/>
      <c r="F19" s="115"/>
      <c r="G19" s="114"/>
    </row>
    <row r="20" spans="1:7" ht="36" customHeight="1" thickBot="1">
      <c r="A20" s="228">
        <v>10</v>
      </c>
      <c r="B20" s="115"/>
      <c r="C20" s="116"/>
      <c r="D20" s="116"/>
      <c r="E20" s="115"/>
      <c r="F20" s="115"/>
      <c r="G20" s="114"/>
    </row>
    <row r="21" spans="1:7" ht="36" customHeight="1" thickBot="1">
      <c r="A21" s="228">
        <v>11</v>
      </c>
      <c r="B21" s="115"/>
      <c r="C21" s="116"/>
      <c r="D21" s="116"/>
      <c r="E21" s="115"/>
      <c r="F21" s="115"/>
      <c r="G21" s="114"/>
    </row>
    <row r="22" spans="1:7" ht="36" customHeight="1" thickBot="1">
      <c r="A22" s="228">
        <v>12</v>
      </c>
      <c r="B22" s="115"/>
      <c r="C22" s="116"/>
      <c r="D22" s="116"/>
      <c r="E22" s="115"/>
      <c r="F22" s="115"/>
      <c r="G22" s="114"/>
    </row>
    <row r="23" spans="1:7" ht="36" customHeight="1" thickBot="1">
      <c r="A23" s="228">
        <v>13</v>
      </c>
      <c r="B23" s="115"/>
      <c r="C23" s="116"/>
      <c r="D23" s="116"/>
      <c r="E23" s="115"/>
      <c r="F23" s="115"/>
      <c r="G23" s="114"/>
    </row>
    <row r="24" spans="1:7" ht="36" customHeight="1" thickBot="1">
      <c r="A24" s="228">
        <v>14</v>
      </c>
      <c r="B24" s="115"/>
      <c r="C24" s="116"/>
      <c r="D24" s="116"/>
      <c r="E24" s="115"/>
      <c r="F24" s="115"/>
      <c r="G24" s="114"/>
    </row>
    <row r="25" spans="1:7" ht="36" customHeight="1" thickBot="1">
      <c r="A25" s="228">
        <v>15</v>
      </c>
      <c r="B25" s="115"/>
      <c r="C25" s="116"/>
      <c r="D25" s="116"/>
      <c r="E25" s="115"/>
      <c r="F25" s="115"/>
      <c r="G25" s="114"/>
    </row>
  </sheetData>
  <mergeCells count="9">
    <mergeCell ref="A1:G1"/>
    <mergeCell ref="A5:G5"/>
    <mergeCell ref="A6:G6"/>
    <mergeCell ref="A7:A8"/>
    <mergeCell ref="B7:B8"/>
    <mergeCell ref="C7:C8"/>
    <mergeCell ref="D7:D8"/>
    <mergeCell ref="E7:E8"/>
    <mergeCell ref="F7:F8"/>
  </mergeCells>
  <phoneticPr fontId="5"/>
  <dataValidations count="6">
    <dataValidation type="list" allowBlank="1" showInputMessage="1" showErrorMessage="1" sqref="B11:B25">
      <formula1>"診療情報管理士,なし"</formula1>
    </dataValidation>
    <dataValidation type="list" allowBlank="1" showInputMessage="1" showErrorMessage="1" sqref="E11:E25">
      <formula1>"常勤,非常勤"</formula1>
    </dataValidation>
    <dataValidation type="list" allowBlank="1" showInputMessage="1" showErrorMessage="1" sqref="F11:F25">
      <formula1>"専従,専任,その他"</formula1>
    </dataValidation>
    <dataValidation type="decimal" imeMode="disabled" operator="greaterThanOrEqual" allowBlank="1" showInputMessage="1" showErrorMessage="1" prompt="年単位で入力" sqref="C11:D25">
      <formula1>0</formula1>
    </dataValidation>
    <dataValidation allowBlank="1" showInputMessage="1" showErrorMessage="1" prompt="連絡先シートの病院名を反映" sqref="G3"/>
    <dataValidation type="list" allowBlank="1" showInputMessage="1" showErrorMessage="1" sqref="G11:G25">
      <formula1>"初級認定者（みなし含む）,初級認定試験・受験予定,初級認定試験・受験なし,中級認定者"</formula1>
    </dataValidation>
  </dataValidations>
  <pageMargins left="0.70866141732283472" right="0.70866141732283472" top="0.74803149606299213" bottom="0.74803149606299213" header="0.31496062992125984" footer="0.31496062992125984"/>
  <pageSetup paperSize="9" scale="96" orientation="portrait" horizontalDpi="1200" verticalDpi="1200" r:id="rId1"/>
  <headerFooter>
    <oddFooter>&amp;C&amp;P/&amp;N&amp;R&amp;A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7"/>
  <sheetViews>
    <sheetView view="pageBreakPreview" zoomScale="70" zoomScaleNormal="80" zoomScaleSheetLayoutView="70" workbookViewId="0">
      <selection activeCell="B1" sqref="B1"/>
    </sheetView>
  </sheetViews>
  <sheetFormatPr defaultRowHeight="13.5"/>
  <cols>
    <col min="1" max="1" width="2" customWidth="1"/>
    <col min="2" max="2" width="3.625" customWidth="1"/>
    <col min="3" max="3" width="6.125" customWidth="1"/>
    <col min="4" max="4" width="2.625" customWidth="1"/>
    <col min="5" max="5" width="3.125" customWidth="1"/>
    <col min="6" max="6" width="12.625" customWidth="1"/>
    <col min="7" max="7" width="37.75" customWidth="1"/>
    <col min="8" max="8" width="36.875" customWidth="1"/>
    <col min="9" max="9" width="10.75" customWidth="1"/>
    <col min="10" max="10" width="5.75" customWidth="1"/>
    <col min="11" max="11" width="2.375" customWidth="1"/>
    <col min="12" max="17" width="5.75" customWidth="1"/>
    <col min="18" max="18" width="10.75" customWidth="1"/>
    <col min="19" max="20" width="5.75" customWidth="1"/>
    <col min="21" max="21" width="7.875" customWidth="1"/>
  </cols>
  <sheetData>
    <row r="1" spans="1:22" ht="17.25">
      <c r="A1" s="5"/>
      <c r="B1" s="6"/>
      <c r="C1" s="6"/>
      <c r="D1" s="6"/>
      <c r="E1" s="6"/>
      <c r="F1" s="5"/>
      <c r="G1" s="7"/>
      <c r="H1" s="8"/>
      <c r="I1" s="9"/>
      <c r="J1" s="10"/>
      <c r="K1" s="10"/>
      <c r="L1" s="10"/>
      <c r="M1" s="10"/>
      <c r="N1" s="10"/>
      <c r="O1" s="10"/>
      <c r="P1" s="10"/>
      <c r="Q1" s="10"/>
      <c r="R1" s="9"/>
      <c r="S1" s="10"/>
      <c r="T1" s="5"/>
      <c r="U1" s="11"/>
    </row>
    <row r="2" spans="1:22" ht="29.25" customHeight="1">
      <c r="A2" s="909" t="s">
        <v>403</v>
      </c>
      <c r="B2" s="909"/>
      <c r="C2" s="909"/>
      <c r="D2" s="909"/>
      <c r="E2" s="909"/>
      <c r="F2" s="909"/>
      <c r="G2" s="909"/>
      <c r="H2" s="909"/>
      <c r="I2" s="909"/>
      <c r="J2" s="909"/>
      <c r="K2" s="909"/>
      <c r="L2" s="909"/>
      <c r="M2" s="909"/>
      <c r="N2" s="909"/>
      <c r="O2" s="909"/>
      <c r="P2" s="909"/>
      <c r="Q2" s="909"/>
      <c r="R2" s="909"/>
      <c r="S2" s="909"/>
      <c r="T2" s="909"/>
      <c r="U2" s="909"/>
    </row>
    <row r="3" spans="1:22" ht="24.75" customHeight="1">
      <c r="A3" s="910" t="s">
        <v>504</v>
      </c>
      <c r="B3" s="910"/>
      <c r="C3" s="910"/>
      <c r="D3" s="910"/>
      <c r="E3" s="910"/>
      <c r="F3" s="910"/>
      <c r="G3" s="910"/>
      <c r="H3" s="910"/>
      <c r="I3" s="910"/>
      <c r="J3" s="910"/>
      <c r="K3" s="910"/>
      <c r="L3" s="910"/>
      <c r="M3" s="910"/>
      <c r="N3" s="910"/>
      <c r="O3" s="910"/>
      <c r="P3" s="910"/>
      <c r="Q3" s="910"/>
      <c r="R3" s="910"/>
      <c r="S3" s="910"/>
      <c r="T3" s="910"/>
      <c r="U3" s="910"/>
    </row>
    <row r="4" spans="1:22" ht="18" thickBot="1">
      <c r="A4" s="6"/>
      <c r="B4" s="6"/>
      <c r="C4" s="6"/>
      <c r="D4" s="6"/>
      <c r="E4" s="6"/>
      <c r="F4" s="12"/>
      <c r="G4" s="7"/>
      <c r="H4" s="15"/>
      <c r="I4" s="13"/>
      <c r="J4" s="14"/>
      <c r="K4" s="14"/>
      <c r="L4" s="14"/>
      <c r="M4" s="14"/>
      <c r="N4" s="14"/>
      <c r="O4" s="14"/>
      <c r="P4" s="14"/>
      <c r="Q4" s="14"/>
      <c r="R4" s="13"/>
      <c r="S4" s="14"/>
      <c r="T4" s="12"/>
      <c r="U4" s="14"/>
    </row>
    <row r="5" spans="1:22" ht="18" thickBot="1">
      <c r="A5" s="16" t="s">
        <v>396</v>
      </c>
      <c r="B5" s="16"/>
      <c r="C5" s="16"/>
      <c r="D5" s="16"/>
      <c r="E5" s="16"/>
      <c r="F5" s="12"/>
      <c r="G5" s="26"/>
      <c r="H5" s="1" t="s">
        <v>405</v>
      </c>
      <c r="I5" s="6"/>
      <c r="J5" s="16" t="s">
        <v>120</v>
      </c>
      <c r="K5" s="67"/>
      <c r="L5" s="67"/>
      <c r="M5" s="6"/>
      <c r="N5" s="198"/>
      <c r="O5" s="194"/>
      <c r="P5" s="3" t="s">
        <v>119</v>
      </c>
      <c r="Q5" s="65"/>
      <c r="R5" s="3" t="s">
        <v>118</v>
      </c>
      <c r="S5" s="65"/>
      <c r="T5" s="6" t="s">
        <v>117</v>
      </c>
      <c r="U5" s="14"/>
    </row>
    <row r="6" spans="1:22" ht="17.25">
      <c r="A6" s="16"/>
      <c r="B6" s="16"/>
      <c r="C6" s="16"/>
      <c r="D6" s="16"/>
      <c r="E6" s="16"/>
      <c r="F6" s="12"/>
      <c r="G6" s="18"/>
      <c r="H6" s="15"/>
      <c r="I6" s="13"/>
      <c r="J6" s="14" t="s">
        <v>404</v>
      </c>
      <c r="K6" s="14"/>
      <c r="L6" s="14"/>
      <c r="M6" s="14"/>
      <c r="N6" s="14"/>
      <c r="O6" s="14"/>
      <c r="P6" s="14"/>
      <c r="Q6" s="14"/>
      <c r="R6" s="13"/>
      <c r="S6" s="14"/>
      <c r="T6" s="12"/>
      <c r="U6" s="14"/>
    </row>
    <row r="7" spans="1:22" ht="17.25">
      <c r="A7" s="16" t="s">
        <v>1015</v>
      </c>
      <c r="B7" s="16"/>
      <c r="C7" s="16"/>
      <c r="D7" s="16"/>
      <c r="E7" s="16"/>
      <c r="F7" s="12"/>
      <c r="G7" s="17"/>
      <c r="H7" s="15"/>
      <c r="I7" s="13"/>
      <c r="J7" s="14"/>
      <c r="K7" s="14"/>
      <c r="L7" s="14"/>
      <c r="M7" s="14"/>
      <c r="N7" s="14"/>
      <c r="O7" s="14"/>
      <c r="P7" s="14"/>
      <c r="Q7" s="14"/>
      <c r="R7" s="13"/>
      <c r="S7" s="14"/>
      <c r="T7" s="13"/>
      <c r="U7" s="220"/>
    </row>
    <row r="8" spans="1:22" s="729" customFormat="1" ht="21.75" customHeight="1">
      <c r="A8" s="722" t="s">
        <v>397</v>
      </c>
      <c r="B8" s="723"/>
      <c r="C8" s="723"/>
      <c r="D8" s="723"/>
      <c r="E8" s="723"/>
      <c r="F8" s="724"/>
      <c r="G8" s="725"/>
      <c r="H8" s="911"/>
      <c r="I8" s="912"/>
      <c r="J8" s="912"/>
      <c r="K8" s="912"/>
      <c r="L8" s="912"/>
      <c r="M8" s="912"/>
      <c r="N8" s="912"/>
      <c r="O8" s="912"/>
      <c r="P8" s="912"/>
      <c r="Q8" s="912"/>
      <c r="R8" s="912"/>
      <c r="S8" s="912"/>
      <c r="T8" s="913"/>
      <c r="U8" s="726"/>
      <c r="V8" s="728"/>
    </row>
    <row r="9" spans="1:22" s="729" customFormat="1" ht="18" thickBot="1">
      <c r="A9" s="730"/>
      <c r="B9" s="731"/>
      <c r="C9" s="731"/>
      <c r="D9" s="731"/>
      <c r="E9" s="731"/>
      <c r="F9" s="732"/>
      <c r="G9" s="733"/>
      <c r="H9" s="734"/>
      <c r="I9" s="735"/>
      <c r="J9" s="735"/>
      <c r="K9" s="735"/>
      <c r="L9" s="735"/>
      <c r="M9" s="735"/>
      <c r="N9" s="735"/>
      <c r="O9" s="735"/>
      <c r="P9" s="735"/>
      <c r="Q9" s="735"/>
      <c r="R9" s="735"/>
      <c r="S9" s="735"/>
      <c r="T9" s="736"/>
      <c r="U9" s="737"/>
      <c r="V9" s="728"/>
    </row>
    <row r="10" spans="1:22" s="729" customFormat="1" ht="20.100000000000001" customHeight="1" thickBot="1">
      <c r="A10" s="270"/>
      <c r="B10" s="271" t="s">
        <v>129</v>
      </c>
      <c r="C10" s="271"/>
      <c r="D10" s="271"/>
      <c r="E10" s="271"/>
      <c r="F10" s="278"/>
      <c r="G10" s="738"/>
      <c r="H10" s="914"/>
      <c r="I10" s="915"/>
      <c r="J10" s="915"/>
      <c r="K10" s="915"/>
      <c r="L10" s="915"/>
      <c r="M10" s="915"/>
      <c r="N10" s="915"/>
      <c r="O10" s="915"/>
      <c r="P10" s="915"/>
      <c r="Q10" s="915"/>
      <c r="R10" s="915"/>
      <c r="S10" s="915"/>
      <c r="T10" s="916"/>
      <c r="U10" s="739"/>
      <c r="V10" s="728"/>
    </row>
    <row r="11" spans="1:22" s="729" customFormat="1" ht="20.100000000000001" customHeight="1">
      <c r="A11" s="740"/>
      <c r="B11" s="271"/>
      <c r="C11" s="271"/>
      <c r="D11" s="271"/>
      <c r="E11" s="271"/>
      <c r="F11" s="278"/>
      <c r="G11" s="738"/>
      <c r="H11" s="741"/>
      <c r="I11" s="741"/>
      <c r="J11" s="741"/>
      <c r="K11" s="741"/>
      <c r="L11" s="741"/>
      <c r="M11" s="741"/>
      <c r="N11" s="741"/>
      <c r="O11" s="741"/>
      <c r="P11" s="741"/>
      <c r="Q11" s="741"/>
      <c r="R11" s="741"/>
      <c r="S11" s="741"/>
      <c r="T11" s="741"/>
      <c r="U11" s="739"/>
      <c r="V11" s="728"/>
    </row>
    <row r="12" spans="1:22" s="729" customFormat="1" ht="20.100000000000001" customHeight="1" thickBot="1">
      <c r="A12" s="270" t="s">
        <v>78</v>
      </c>
      <c r="B12" s="271"/>
      <c r="C12" s="271"/>
      <c r="D12" s="271"/>
      <c r="E12" s="271"/>
      <c r="F12" s="278"/>
      <c r="G12" s="738"/>
      <c r="H12" s="742"/>
      <c r="I12" s="278"/>
      <c r="J12" s="278"/>
      <c r="K12" s="278"/>
      <c r="L12" s="278"/>
      <c r="M12" s="278"/>
      <c r="N12" s="278"/>
      <c r="O12" s="278"/>
      <c r="P12" s="278"/>
      <c r="Q12" s="278"/>
      <c r="R12" s="278"/>
      <c r="S12" s="278"/>
      <c r="T12" s="278"/>
      <c r="U12" s="743"/>
      <c r="V12" s="728"/>
    </row>
    <row r="13" spans="1:22" s="729" customFormat="1" ht="20.100000000000001" customHeight="1" thickBot="1">
      <c r="A13" s="270"/>
      <c r="B13" s="271" t="s">
        <v>34</v>
      </c>
      <c r="C13" s="271"/>
      <c r="D13" s="271"/>
      <c r="E13" s="271"/>
      <c r="F13" s="278"/>
      <c r="G13" s="744" t="s">
        <v>130</v>
      </c>
      <c r="H13" s="745"/>
      <c r="I13" s="746"/>
      <c r="J13" s="746"/>
      <c r="K13" s="746"/>
      <c r="L13" s="746"/>
      <c r="M13" s="746"/>
      <c r="N13" s="746"/>
      <c r="O13" s="746"/>
      <c r="P13" s="746"/>
      <c r="Q13" s="746"/>
      <c r="R13" s="746"/>
      <c r="S13" s="746"/>
      <c r="T13" s="746"/>
      <c r="U13" s="743"/>
      <c r="V13" s="728"/>
    </row>
    <row r="14" spans="1:22" s="729" customFormat="1" ht="20.100000000000001" customHeight="1" thickBot="1">
      <c r="A14" s="270"/>
      <c r="B14" s="271" t="s">
        <v>52</v>
      </c>
      <c r="C14" s="738"/>
      <c r="D14" s="738"/>
      <c r="E14" s="738"/>
      <c r="F14" s="278"/>
      <c r="G14" s="70"/>
      <c r="H14" s="747"/>
      <c r="I14" s="917"/>
      <c r="J14" s="918"/>
      <c r="K14" s="918"/>
      <c r="L14" s="918"/>
      <c r="M14" s="918"/>
      <c r="N14" s="918"/>
      <c r="O14" s="918"/>
      <c r="P14" s="918"/>
      <c r="Q14" s="918"/>
      <c r="R14" s="918"/>
      <c r="S14" s="918"/>
      <c r="T14" s="919"/>
      <c r="U14" s="743"/>
      <c r="V14" s="728"/>
    </row>
    <row r="15" spans="1:22" s="729" customFormat="1" ht="21" customHeight="1" thickBot="1">
      <c r="A15" s="730"/>
      <c r="B15" s="731" t="s">
        <v>129</v>
      </c>
      <c r="C15" s="733"/>
      <c r="D15" s="733"/>
      <c r="E15" s="733"/>
      <c r="F15" s="732"/>
      <c r="G15" s="72"/>
      <c r="H15" s="709"/>
      <c r="I15" s="940"/>
      <c r="J15" s="941"/>
      <c r="K15" s="941"/>
      <c r="L15" s="941"/>
      <c r="M15" s="941"/>
      <c r="N15" s="941"/>
      <c r="O15" s="941"/>
      <c r="P15" s="941"/>
      <c r="Q15" s="941"/>
      <c r="R15" s="941"/>
      <c r="S15" s="941"/>
      <c r="T15" s="942"/>
      <c r="U15" s="748"/>
    </row>
    <row r="16" spans="1:22" s="729" customFormat="1" ht="20.100000000000001" customHeight="1" thickBot="1">
      <c r="A16" s="270"/>
      <c r="B16" s="271" t="s">
        <v>11</v>
      </c>
      <c r="C16" s="738"/>
      <c r="D16" s="738"/>
      <c r="E16" s="738"/>
      <c r="F16" s="278"/>
      <c r="G16" s="738"/>
      <c r="H16" s="920"/>
      <c r="I16" s="921"/>
      <c r="J16" s="921"/>
      <c r="K16" s="921"/>
      <c r="L16" s="921"/>
      <c r="M16" s="921"/>
      <c r="N16" s="921"/>
      <c r="O16" s="921"/>
      <c r="P16" s="921"/>
      <c r="Q16" s="921"/>
      <c r="R16" s="921"/>
      <c r="S16" s="921"/>
      <c r="T16" s="922"/>
      <c r="U16" s="743"/>
    </row>
    <row r="17" spans="1:22" s="729" customFormat="1" ht="20.100000000000001" customHeight="1" thickBot="1">
      <c r="A17" s="270"/>
      <c r="B17" s="271" t="s">
        <v>24</v>
      </c>
      <c r="C17" s="738"/>
      <c r="D17" s="738"/>
      <c r="E17" s="738"/>
      <c r="F17" s="278"/>
      <c r="G17" s="738"/>
      <c r="H17" s="920"/>
      <c r="I17" s="921"/>
      <c r="J17" s="921"/>
      <c r="K17" s="921"/>
      <c r="L17" s="921"/>
      <c r="M17" s="921"/>
      <c r="N17" s="921"/>
      <c r="O17" s="921"/>
      <c r="P17" s="921"/>
      <c r="Q17" s="921"/>
      <c r="R17" s="921"/>
      <c r="S17" s="921"/>
      <c r="T17" s="922"/>
      <c r="U17" s="743"/>
    </row>
    <row r="18" spans="1:22" s="729" customFormat="1" ht="20.100000000000001" customHeight="1" thickBot="1">
      <c r="A18" s="270"/>
      <c r="B18" s="271" t="s">
        <v>25</v>
      </c>
      <c r="C18" s="738"/>
      <c r="D18" s="738"/>
      <c r="E18" s="738"/>
      <c r="F18" s="278"/>
      <c r="G18" s="738"/>
      <c r="H18" s="923"/>
      <c r="I18" s="924"/>
      <c r="J18" s="924"/>
      <c r="K18" s="924"/>
      <c r="L18" s="924"/>
      <c r="M18" s="924"/>
      <c r="N18" s="924"/>
      <c r="O18" s="924"/>
      <c r="P18" s="924"/>
      <c r="Q18" s="924"/>
      <c r="R18" s="924"/>
      <c r="S18" s="924"/>
      <c r="T18" s="925"/>
      <c r="U18" s="743"/>
    </row>
    <row r="19" spans="1:22" s="729" customFormat="1" ht="20.100000000000001" customHeight="1" thickBot="1">
      <c r="A19" s="270"/>
      <c r="B19" s="271" t="s">
        <v>131</v>
      </c>
      <c r="C19" s="738"/>
      <c r="D19" s="738"/>
      <c r="E19" s="738"/>
      <c r="F19" s="278"/>
      <c r="G19" s="738"/>
      <c r="H19" s="920"/>
      <c r="I19" s="921"/>
      <c r="J19" s="921"/>
      <c r="K19" s="921"/>
      <c r="L19" s="921"/>
      <c r="M19" s="921"/>
      <c r="N19" s="921"/>
      <c r="O19" s="921"/>
      <c r="P19" s="921"/>
      <c r="Q19" s="921"/>
      <c r="R19" s="921"/>
      <c r="S19" s="921"/>
      <c r="T19" s="922"/>
      <c r="U19" s="743"/>
    </row>
    <row r="20" spans="1:22" s="729" customFormat="1" ht="20.100000000000001" customHeight="1" thickBot="1">
      <c r="A20" s="270"/>
      <c r="B20" s="271" t="s">
        <v>408</v>
      </c>
      <c r="C20" s="271"/>
      <c r="D20" s="271"/>
      <c r="E20" s="271"/>
      <c r="F20" s="278"/>
      <c r="G20" s="738"/>
      <c r="H20" s="926"/>
      <c r="I20" s="927"/>
      <c r="J20" s="927"/>
      <c r="K20" s="927"/>
      <c r="L20" s="927"/>
      <c r="M20" s="927"/>
      <c r="N20" s="927"/>
      <c r="O20" s="927"/>
      <c r="P20" s="927"/>
      <c r="Q20" s="927"/>
      <c r="R20" s="927"/>
      <c r="S20" s="927"/>
      <c r="T20" s="928"/>
      <c r="U20" s="743"/>
    </row>
    <row r="21" spans="1:22" s="729" customFormat="1" ht="20.100000000000001" customHeight="1" thickBot="1">
      <c r="A21" s="270"/>
      <c r="B21" s="271" t="s">
        <v>409</v>
      </c>
      <c r="C21" s="271"/>
      <c r="D21" s="271"/>
      <c r="E21" s="271"/>
      <c r="F21" s="278"/>
      <c r="G21" s="738"/>
      <c r="H21" s="926"/>
      <c r="I21" s="927"/>
      <c r="J21" s="927"/>
      <c r="K21" s="927"/>
      <c r="L21" s="927"/>
      <c r="M21" s="927"/>
      <c r="N21" s="927"/>
      <c r="O21" s="927"/>
      <c r="P21" s="927"/>
      <c r="Q21" s="927"/>
      <c r="R21" s="927"/>
      <c r="S21" s="927"/>
      <c r="T21" s="928"/>
      <c r="U21" s="743"/>
    </row>
    <row r="22" spans="1:22" s="729" customFormat="1" ht="20.100000000000001" customHeight="1">
      <c r="A22" s="740"/>
      <c r="B22" s="271"/>
      <c r="C22" s="271"/>
      <c r="D22" s="271"/>
      <c r="E22" s="271"/>
      <c r="F22" s="278"/>
      <c r="G22" s="738"/>
      <c r="H22" s="749"/>
      <c r="I22" s="750"/>
      <c r="J22" s="749"/>
      <c r="K22" s="749"/>
      <c r="L22" s="749"/>
      <c r="M22" s="749"/>
      <c r="N22" s="749"/>
      <c r="O22" s="749"/>
      <c r="P22" s="749"/>
      <c r="Q22" s="749"/>
      <c r="R22" s="750"/>
      <c r="S22" s="751"/>
      <c r="T22" s="751"/>
      <c r="U22" s="279"/>
    </row>
    <row r="23" spans="1:22" s="729" customFormat="1" ht="27" customHeight="1">
      <c r="A23" s="270" t="s">
        <v>368</v>
      </c>
      <c r="B23" s="271"/>
      <c r="C23" s="271"/>
      <c r="D23" s="271"/>
      <c r="E23" s="271"/>
      <c r="F23" s="271"/>
      <c r="G23" s="738"/>
      <c r="H23" s="274"/>
      <c r="I23" s="752"/>
      <c r="J23" s="271"/>
      <c r="K23" s="271"/>
      <c r="L23" s="271"/>
      <c r="M23" s="271"/>
      <c r="N23" s="271"/>
      <c r="O23" s="271"/>
      <c r="P23" s="271"/>
      <c r="Q23" s="271"/>
      <c r="R23" s="752"/>
      <c r="S23" s="271"/>
      <c r="T23" s="271"/>
      <c r="U23" s="753"/>
    </row>
    <row r="24" spans="1:22" s="729" customFormat="1" ht="18" thickBot="1">
      <c r="A24" s="270"/>
      <c r="B24" s="271" t="s">
        <v>23</v>
      </c>
      <c r="C24" s="271"/>
      <c r="D24" s="271"/>
      <c r="E24" s="271"/>
      <c r="F24" s="271"/>
      <c r="G24" s="738"/>
      <c r="H24" s="274"/>
      <c r="I24" s="754"/>
      <c r="J24" s="276"/>
      <c r="K24" s="276"/>
      <c r="L24" s="276"/>
      <c r="M24" s="276"/>
      <c r="N24" s="276"/>
      <c r="O24" s="276"/>
      <c r="P24" s="276"/>
      <c r="Q24" s="276"/>
      <c r="R24" s="754"/>
      <c r="S24" s="276"/>
      <c r="T24" s="274"/>
      <c r="U24" s="279"/>
    </row>
    <row r="25" spans="1:22" s="729" customFormat="1" ht="20.100000000000001" customHeight="1" thickBot="1">
      <c r="A25" s="270"/>
      <c r="B25" s="271"/>
      <c r="C25" s="271" t="s">
        <v>76</v>
      </c>
      <c r="D25" s="738"/>
      <c r="E25" s="271"/>
      <c r="F25" s="278"/>
      <c r="G25" s="738"/>
      <c r="H25" s="274"/>
      <c r="I25" s="275"/>
      <c r="J25" s="276"/>
      <c r="K25" s="276"/>
      <c r="L25" s="276"/>
      <c r="M25" s="276"/>
      <c r="N25" s="276"/>
      <c r="O25" s="276"/>
      <c r="P25" s="276"/>
      <c r="Q25" s="276"/>
      <c r="R25" s="277"/>
      <c r="S25" s="278" t="s">
        <v>80</v>
      </c>
      <c r="T25" s="274"/>
      <c r="U25" s="279"/>
    </row>
    <row r="26" spans="1:22" s="729" customFormat="1" ht="20.100000000000001" customHeight="1" thickBot="1">
      <c r="A26" s="270"/>
      <c r="B26" s="278"/>
      <c r="C26" s="271" t="s">
        <v>26</v>
      </c>
      <c r="D26" s="738"/>
      <c r="E26" s="271"/>
      <c r="F26" s="278"/>
      <c r="G26" s="738"/>
      <c r="H26" s="274"/>
      <c r="I26" s="275"/>
      <c r="J26" s="276"/>
      <c r="K26" s="276"/>
      <c r="L26" s="276"/>
      <c r="M26" s="276"/>
      <c r="N26" s="276"/>
      <c r="O26" s="276"/>
      <c r="P26" s="276"/>
      <c r="Q26" s="276"/>
      <c r="R26" s="277"/>
      <c r="S26" s="278" t="s">
        <v>80</v>
      </c>
      <c r="T26" s="274"/>
      <c r="U26" s="279"/>
    </row>
    <row r="27" spans="1:22" s="729" customFormat="1" ht="20.100000000000001" customHeight="1" thickBot="1">
      <c r="A27" s="270"/>
      <c r="B27" s="278"/>
      <c r="C27" s="271" t="s">
        <v>27</v>
      </c>
      <c r="D27" s="738"/>
      <c r="E27" s="271"/>
      <c r="F27" s="278"/>
      <c r="G27" s="738"/>
      <c r="H27" s="274"/>
      <c r="I27" s="275"/>
      <c r="J27" s="276"/>
      <c r="K27" s="276"/>
      <c r="L27" s="276"/>
      <c r="M27" s="276"/>
      <c r="N27" s="276"/>
      <c r="O27" s="276"/>
      <c r="P27" s="276"/>
      <c r="Q27" s="276"/>
      <c r="R27" s="277"/>
      <c r="S27" s="278" t="s">
        <v>80</v>
      </c>
      <c r="T27" s="274"/>
      <c r="U27" s="279"/>
    </row>
    <row r="28" spans="1:22" s="729" customFormat="1" ht="20.100000000000001" customHeight="1" thickBot="1">
      <c r="A28" s="270"/>
      <c r="B28" s="271"/>
      <c r="C28" s="271" t="s">
        <v>28</v>
      </c>
      <c r="D28" s="271"/>
      <c r="E28" s="271"/>
      <c r="F28" s="278"/>
      <c r="G28" s="738"/>
      <c r="H28" s="274"/>
      <c r="I28" s="275"/>
      <c r="J28" s="276"/>
      <c r="K28" s="276"/>
      <c r="L28" s="276"/>
      <c r="M28" s="276"/>
      <c r="N28" s="276"/>
      <c r="O28" s="276"/>
      <c r="P28" s="276"/>
      <c r="Q28" s="276"/>
      <c r="R28" s="277"/>
      <c r="S28" s="278" t="s">
        <v>80</v>
      </c>
      <c r="T28" s="274"/>
      <c r="U28" s="279"/>
    </row>
    <row r="29" spans="1:22" s="729" customFormat="1" ht="19.5" customHeight="1" thickBot="1">
      <c r="A29" s="270"/>
      <c r="B29" s="278"/>
      <c r="C29" s="272" t="s">
        <v>1016</v>
      </c>
      <c r="D29" s="272"/>
      <c r="E29" s="272"/>
      <c r="F29" s="273"/>
      <c r="G29" s="272"/>
      <c r="H29" s="274"/>
      <c r="I29" s="275"/>
      <c r="J29" s="276"/>
      <c r="K29" s="276"/>
      <c r="L29" s="276"/>
      <c r="M29" s="276"/>
      <c r="N29" s="276"/>
      <c r="O29" s="276"/>
      <c r="P29" s="276"/>
      <c r="Q29" s="276"/>
      <c r="R29" s="277"/>
      <c r="S29" s="278" t="s">
        <v>80</v>
      </c>
      <c r="T29" s="274"/>
      <c r="U29" s="279"/>
    </row>
    <row r="30" spans="1:22" s="729" customFormat="1" ht="18" customHeight="1" thickBot="1">
      <c r="A30" s="270"/>
      <c r="B30" s="271" t="s">
        <v>505</v>
      </c>
      <c r="C30" s="272"/>
      <c r="D30" s="272"/>
      <c r="E30" s="272"/>
      <c r="F30" s="273"/>
      <c r="G30" s="272"/>
      <c r="H30" s="274"/>
      <c r="I30" s="275"/>
      <c r="J30" s="276"/>
      <c r="K30" s="276"/>
      <c r="L30" s="276"/>
      <c r="M30" s="276"/>
      <c r="N30" s="276"/>
      <c r="O30" s="276"/>
      <c r="P30" s="276"/>
      <c r="Q30" s="276"/>
      <c r="R30" s="277"/>
      <c r="S30" s="278" t="s">
        <v>80</v>
      </c>
      <c r="T30" s="274"/>
      <c r="U30" s="279"/>
    </row>
    <row r="31" spans="1:22" s="729" customFormat="1" ht="47.25" customHeight="1" thickBot="1">
      <c r="A31" s="270" t="s">
        <v>502</v>
      </c>
      <c r="B31" s="271"/>
      <c r="C31" s="271"/>
      <c r="D31" s="271"/>
      <c r="E31" s="271"/>
      <c r="F31" s="278"/>
      <c r="G31" s="738"/>
      <c r="H31" s="738"/>
      <c r="I31" s="738"/>
      <c r="J31" s="738"/>
      <c r="K31" s="755"/>
      <c r="L31" s="755"/>
      <c r="M31" s="755"/>
      <c r="N31" s="755"/>
      <c r="O31" s="755"/>
      <c r="P31" s="755"/>
      <c r="Q31" s="756" t="s">
        <v>132</v>
      </c>
      <c r="R31" s="277"/>
      <c r="S31" s="278" t="s">
        <v>112</v>
      </c>
      <c r="T31" s="278"/>
      <c r="U31" s="279"/>
    </row>
    <row r="32" spans="1:22" s="729" customFormat="1" ht="51.75" customHeight="1">
      <c r="A32" s="270"/>
      <c r="B32" s="278"/>
      <c r="C32" s="271"/>
      <c r="D32" s="943" t="s">
        <v>1017</v>
      </c>
      <c r="E32" s="944"/>
      <c r="F32" s="944"/>
      <c r="G32" s="944"/>
      <c r="H32" s="944"/>
      <c r="I32" s="944"/>
      <c r="J32" s="944"/>
      <c r="K32" s="944"/>
      <c r="L32" s="944"/>
      <c r="M32" s="944"/>
      <c r="N32" s="944"/>
      <c r="O32" s="944"/>
      <c r="P32" s="944"/>
      <c r="Q32" s="944"/>
      <c r="R32" s="944"/>
      <c r="S32" s="944"/>
      <c r="T32" s="944"/>
      <c r="U32" s="279"/>
      <c r="V32" s="728"/>
    </row>
    <row r="33" spans="1:21" s="729" customFormat="1" ht="20.100000000000001" customHeight="1">
      <c r="A33" s="270"/>
      <c r="B33" s="271"/>
      <c r="C33" s="271"/>
      <c r="D33" s="271"/>
      <c r="E33" s="271"/>
      <c r="F33" s="278"/>
      <c r="G33" s="738"/>
      <c r="H33" s="274"/>
      <c r="I33" s="275"/>
      <c r="J33" s="276"/>
      <c r="K33" s="276"/>
      <c r="L33" s="276"/>
      <c r="M33" s="276"/>
      <c r="N33" s="276"/>
      <c r="O33" s="276"/>
      <c r="P33" s="276"/>
      <c r="Q33" s="276"/>
      <c r="R33" s="275"/>
      <c r="S33" s="276"/>
      <c r="T33" s="278"/>
      <c r="U33" s="279"/>
    </row>
    <row r="34" spans="1:21" s="729" customFormat="1" ht="20.100000000000001" customHeight="1">
      <c r="A34" s="270"/>
      <c r="B34" s="271" t="s">
        <v>133</v>
      </c>
      <c r="C34" s="271"/>
      <c r="D34" s="271"/>
      <c r="E34" s="271"/>
      <c r="F34" s="278"/>
      <c r="G34" s="738"/>
      <c r="H34" s="274"/>
      <c r="I34" s="275"/>
      <c r="J34" s="276"/>
      <c r="K34" s="276"/>
      <c r="L34" s="276"/>
      <c r="M34" s="276"/>
      <c r="N34" s="276"/>
      <c r="O34" s="276"/>
      <c r="P34" s="276"/>
      <c r="Q34" s="276"/>
      <c r="R34" s="275"/>
      <c r="S34" s="276"/>
      <c r="T34" s="278"/>
      <c r="U34" s="279"/>
    </row>
    <row r="35" spans="1:21" s="729" customFormat="1" ht="21.75" customHeight="1">
      <c r="A35" s="270"/>
      <c r="B35" s="278"/>
      <c r="C35" s="271"/>
      <c r="D35" s="271" t="s">
        <v>115</v>
      </c>
      <c r="E35" s="757"/>
      <c r="F35" s="757"/>
      <c r="G35" s="757"/>
      <c r="H35" s="757"/>
      <c r="I35" s="275" t="s">
        <v>134</v>
      </c>
      <c r="J35" s="754"/>
      <c r="K35" s="276"/>
      <c r="L35" s="276"/>
      <c r="M35" s="276"/>
      <c r="N35" s="276"/>
      <c r="O35" s="754"/>
      <c r="P35" s="754"/>
      <c r="Q35" s="754"/>
      <c r="R35" s="754" t="s">
        <v>135</v>
      </c>
      <c r="S35" s="758"/>
      <c r="T35" s="278"/>
      <c r="U35" s="279"/>
    </row>
    <row r="36" spans="1:21" s="729" customFormat="1" ht="30" customHeight="1" thickBot="1">
      <c r="A36" s="270"/>
      <c r="B36" s="278"/>
      <c r="C36" s="271"/>
      <c r="D36" s="271"/>
      <c r="E36" s="758"/>
      <c r="F36" s="758"/>
      <c r="G36" s="758"/>
      <c r="H36" s="758"/>
      <c r="I36" s="759" t="s">
        <v>136</v>
      </c>
      <c r="J36" s="278"/>
      <c r="K36" s="276"/>
      <c r="L36" s="276"/>
      <c r="M36" s="276"/>
      <c r="N36" s="276"/>
      <c r="O36" s="274"/>
      <c r="P36" s="274"/>
      <c r="Q36" s="274"/>
      <c r="R36" s="760"/>
      <c r="S36" s="758"/>
      <c r="T36" s="758"/>
      <c r="U36" s="279"/>
    </row>
    <row r="37" spans="1:21" s="729" customFormat="1" ht="20.100000000000001" customHeight="1" thickBot="1">
      <c r="A37" s="270"/>
      <c r="B37" s="271"/>
      <c r="C37" s="271" t="s">
        <v>30</v>
      </c>
      <c r="D37" s="271"/>
      <c r="E37" s="271"/>
      <c r="F37" s="278"/>
      <c r="G37" s="738"/>
      <c r="H37" s="274"/>
      <c r="I37" s="277"/>
      <c r="J37" s="278" t="s">
        <v>112</v>
      </c>
      <c r="K37" s="276"/>
      <c r="L37" s="276"/>
      <c r="M37" s="276"/>
      <c r="N37" s="276"/>
      <c r="O37" s="278"/>
      <c r="P37" s="278"/>
      <c r="Q37" s="278"/>
      <c r="R37" s="277"/>
      <c r="S37" s="278" t="s">
        <v>112</v>
      </c>
      <c r="T37" s="278"/>
      <c r="U37" s="279"/>
    </row>
    <row r="38" spans="1:21" s="729" customFormat="1" ht="20.100000000000001" customHeight="1" thickBot="1">
      <c r="A38" s="270"/>
      <c r="B38" s="271"/>
      <c r="C38" s="271" t="s">
        <v>81</v>
      </c>
      <c r="D38" s="271"/>
      <c r="E38" s="271"/>
      <c r="F38" s="278"/>
      <c r="G38" s="738"/>
      <c r="H38" s="274"/>
      <c r="I38" s="277"/>
      <c r="J38" s="278" t="s">
        <v>112</v>
      </c>
      <c r="K38" s="276"/>
      <c r="L38" s="276"/>
      <c r="M38" s="276"/>
      <c r="N38" s="276"/>
      <c r="O38" s="278"/>
      <c r="P38" s="278"/>
      <c r="Q38" s="278"/>
      <c r="R38" s="277"/>
      <c r="S38" s="278" t="s">
        <v>112</v>
      </c>
      <c r="T38" s="278"/>
      <c r="U38" s="279"/>
    </row>
    <row r="39" spans="1:21" s="729" customFormat="1" ht="20.100000000000001" customHeight="1" thickBot="1">
      <c r="A39" s="270"/>
      <c r="B39" s="271"/>
      <c r="C39" s="271" t="s">
        <v>83</v>
      </c>
      <c r="D39" s="271"/>
      <c r="E39" s="271"/>
      <c r="F39" s="278"/>
      <c r="G39" s="738"/>
      <c r="H39" s="274"/>
      <c r="I39" s="277"/>
      <c r="J39" s="278" t="s">
        <v>112</v>
      </c>
      <c r="K39" s="278"/>
      <c r="L39" s="278"/>
      <c r="M39" s="278"/>
      <c r="N39" s="278"/>
      <c r="O39" s="278"/>
      <c r="P39" s="278"/>
      <c r="Q39" s="278"/>
      <c r="R39" s="277"/>
      <c r="S39" s="278" t="s">
        <v>112</v>
      </c>
      <c r="T39" s="278"/>
      <c r="U39" s="279"/>
    </row>
    <row r="40" spans="1:21" s="729" customFormat="1" ht="20.100000000000001" customHeight="1" thickBot="1">
      <c r="A40" s="270"/>
      <c r="B40" s="271"/>
      <c r="C40" s="271" t="s">
        <v>84</v>
      </c>
      <c r="D40" s="271"/>
      <c r="E40" s="271"/>
      <c r="F40" s="278"/>
      <c r="G40" s="738"/>
      <c r="H40" s="274"/>
      <c r="I40" s="277"/>
      <c r="J40" s="278" t="s">
        <v>112</v>
      </c>
      <c r="K40" s="278"/>
      <c r="L40" s="278"/>
      <c r="M40" s="278"/>
      <c r="N40" s="278"/>
      <c r="O40" s="278"/>
      <c r="P40" s="278"/>
      <c r="Q40" s="278"/>
      <c r="R40" s="277"/>
      <c r="S40" s="278" t="s">
        <v>112</v>
      </c>
      <c r="T40" s="278"/>
      <c r="U40" s="279"/>
    </row>
    <row r="41" spans="1:21" s="729" customFormat="1" ht="20.100000000000001" customHeight="1" thickBot="1">
      <c r="A41" s="270"/>
      <c r="B41" s="271"/>
      <c r="C41" s="271" t="s">
        <v>90</v>
      </c>
      <c r="D41" s="271"/>
      <c r="E41" s="271"/>
      <c r="F41" s="278"/>
      <c r="G41" s="738"/>
      <c r="H41" s="274"/>
      <c r="I41" s="277"/>
      <c r="J41" s="278" t="s">
        <v>112</v>
      </c>
      <c r="K41" s="278"/>
      <c r="L41" s="278"/>
      <c r="M41" s="278"/>
      <c r="N41" s="278"/>
      <c r="O41" s="278"/>
      <c r="P41" s="278"/>
      <c r="Q41" s="278"/>
      <c r="R41" s="277"/>
      <c r="S41" s="278" t="s">
        <v>112</v>
      </c>
      <c r="T41" s="278"/>
      <c r="U41" s="279"/>
    </row>
    <row r="42" spans="1:21" s="729" customFormat="1" ht="20.100000000000001" customHeight="1" thickBot="1">
      <c r="A42" s="270"/>
      <c r="B42" s="271"/>
      <c r="C42" s="271" t="s">
        <v>85</v>
      </c>
      <c r="D42" s="271"/>
      <c r="E42" s="271"/>
      <c r="F42" s="278"/>
      <c r="G42" s="738"/>
      <c r="H42" s="274"/>
      <c r="I42" s="277"/>
      <c r="J42" s="278" t="s">
        <v>112</v>
      </c>
      <c r="K42" s="278"/>
      <c r="L42" s="278"/>
      <c r="M42" s="278"/>
      <c r="N42" s="278"/>
      <c r="O42" s="278"/>
      <c r="P42" s="278"/>
      <c r="Q42" s="278"/>
      <c r="R42" s="277"/>
      <c r="S42" s="278" t="s">
        <v>112</v>
      </c>
      <c r="T42" s="278"/>
      <c r="U42" s="279"/>
    </row>
    <row r="43" spans="1:21" s="729" customFormat="1" ht="20.100000000000001" customHeight="1" thickBot="1">
      <c r="A43" s="270"/>
      <c r="B43" s="271"/>
      <c r="C43" s="271" t="s">
        <v>94</v>
      </c>
      <c r="D43" s="271"/>
      <c r="E43" s="271"/>
      <c r="F43" s="278"/>
      <c r="G43" s="738"/>
      <c r="H43" s="274"/>
      <c r="I43" s="277"/>
      <c r="J43" s="278" t="s">
        <v>112</v>
      </c>
      <c r="K43" s="278"/>
      <c r="L43" s="278"/>
      <c r="M43" s="278"/>
      <c r="N43" s="278"/>
      <c r="O43" s="278"/>
      <c r="P43" s="278"/>
      <c r="Q43" s="278"/>
      <c r="R43" s="277"/>
      <c r="S43" s="278" t="s">
        <v>112</v>
      </c>
      <c r="T43" s="278"/>
      <c r="U43" s="279"/>
    </row>
    <row r="44" spans="1:21" s="729" customFormat="1" ht="20.100000000000001" customHeight="1" thickBot="1">
      <c r="A44" s="270"/>
      <c r="B44" s="271"/>
      <c r="C44" s="271" t="s">
        <v>113</v>
      </c>
      <c r="D44" s="271"/>
      <c r="E44" s="271"/>
      <c r="F44" s="278"/>
      <c r="G44" s="738"/>
      <c r="H44" s="274"/>
      <c r="I44" s="277"/>
      <c r="J44" s="278" t="s">
        <v>112</v>
      </c>
      <c r="K44" s="278"/>
      <c r="L44" s="278"/>
      <c r="M44" s="278"/>
      <c r="N44" s="278"/>
      <c r="O44" s="278"/>
      <c r="P44" s="278"/>
      <c r="Q44" s="278"/>
      <c r="R44" s="277"/>
      <c r="S44" s="278" t="s">
        <v>112</v>
      </c>
      <c r="T44" s="278"/>
      <c r="U44" s="279"/>
    </row>
    <row r="45" spans="1:21" s="729" customFormat="1" ht="20.100000000000001" customHeight="1" thickBot="1">
      <c r="A45" s="270"/>
      <c r="B45" s="271"/>
      <c r="C45" s="271" t="s">
        <v>114</v>
      </c>
      <c r="D45" s="271"/>
      <c r="E45" s="271"/>
      <c r="F45" s="278"/>
      <c r="G45" s="738"/>
      <c r="H45" s="274"/>
      <c r="I45" s="277"/>
      <c r="J45" s="278" t="s">
        <v>112</v>
      </c>
      <c r="K45" s="278"/>
      <c r="L45" s="278"/>
      <c r="M45" s="278"/>
      <c r="N45" s="278"/>
      <c r="O45" s="278"/>
      <c r="P45" s="278"/>
      <c r="Q45" s="278"/>
      <c r="R45" s="277"/>
      <c r="S45" s="278" t="s">
        <v>112</v>
      </c>
      <c r="T45" s="278"/>
      <c r="U45" s="279"/>
    </row>
    <row r="46" spans="1:21" s="729" customFormat="1" ht="18" thickBot="1">
      <c r="A46" s="270"/>
      <c r="B46" s="271"/>
      <c r="C46" s="271" t="s">
        <v>95</v>
      </c>
      <c r="D46" s="271"/>
      <c r="E46" s="271"/>
      <c r="F46" s="278"/>
      <c r="G46" s="738"/>
      <c r="H46" s="274"/>
      <c r="I46" s="277"/>
      <c r="J46" s="278" t="s">
        <v>112</v>
      </c>
      <c r="K46" s="278"/>
      <c r="L46" s="278"/>
      <c r="M46" s="278"/>
      <c r="N46" s="278"/>
      <c r="O46" s="278"/>
      <c r="P46" s="278"/>
      <c r="Q46" s="278"/>
      <c r="R46" s="277"/>
      <c r="S46" s="278" t="s">
        <v>112</v>
      </c>
      <c r="T46" s="278"/>
      <c r="U46" s="279"/>
    </row>
    <row r="47" spans="1:21" s="729" customFormat="1" ht="20.100000000000001" customHeight="1" thickBot="1">
      <c r="A47" s="270"/>
      <c r="B47" s="271"/>
      <c r="C47" s="271" t="s">
        <v>96</v>
      </c>
      <c r="D47" s="271"/>
      <c r="E47" s="271"/>
      <c r="F47" s="278"/>
      <c r="G47" s="738"/>
      <c r="H47" s="274"/>
      <c r="I47" s="277"/>
      <c r="J47" s="278" t="s">
        <v>112</v>
      </c>
      <c r="K47" s="278"/>
      <c r="L47" s="278"/>
      <c r="M47" s="278"/>
      <c r="N47" s="278"/>
      <c r="O47" s="278"/>
      <c r="P47" s="278"/>
      <c r="Q47" s="278"/>
      <c r="R47" s="277"/>
      <c r="S47" s="278" t="s">
        <v>112</v>
      </c>
      <c r="T47" s="278"/>
      <c r="U47" s="279"/>
    </row>
    <row r="48" spans="1:21" s="729" customFormat="1" ht="20.100000000000001" customHeight="1" thickBot="1">
      <c r="A48" s="270"/>
      <c r="B48" s="271"/>
      <c r="C48" s="271" t="s">
        <v>91</v>
      </c>
      <c r="D48" s="271"/>
      <c r="E48" s="271"/>
      <c r="F48" s="278"/>
      <c r="G48" s="738"/>
      <c r="H48" s="274"/>
      <c r="I48" s="277"/>
      <c r="J48" s="278" t="s">
        <v>112</v>
      </c>
      <c r="K48" s="278"/>
      <c r="L48" s="278"/>
      <c r="M48" s="278"/>
      <c r="N48" s="278"/>
      <c r="O48" s="278"/>
      <c r="P48" s="278"/>
      <c r="Q48" s="278"/>
      <c r="R48" s="277"/>
      <c r="S48" s="278" t="s">
        <v>112</v>
      </c>
      <c r="T48" s="278"/>
      <c r="U48" s="279"/>
    </row>
    <row r="49" spans="1:21" s="729" customFormat="1" ht="20.100000000000001" customHeight="1" thickBot="1">
      <c r="A49" s="270"/>
      <c r="B49" s="271"/>
      <c r="C49" s="271" t="s">
        <v>97</v>
      </c>
      <c r="D49" s="271"/>
      <c r="E49" s="271"/>
      <c r="F49" s="278"/>
      <c r="G49" s="738"/>
      <c r="H49" s="274"/>
      <c r="I49" s="277"/>
      <c r="J49" s="278" t="s">
        <v>112</v>
      </c>
      <c r="K49" s="278"/>
      <c r="L49" s="278"/>
      <c r="M49" s="278"/>
      <c r="N49" s="278"/>
      <c r="O49" s="278"/>
      <c r="P49" s="278"/>
      <c r="Q49" s="278"/>
      <c r="R49" s="277"/>
      <c r="S49" s="278" t="s">
        <v>112</v>
      </c>
      <c r="T49" s="278"/>
      <c r="U49" s="279"/>
    </row>
    <row r="50" spans="1:21" s="729" customFormat="1" ht="20.100000000000001" customHeight="1" thickBot="1">
      <c r="A50" s="270"/>
      <c r="B50" s="271"/>
      <c r="C50" s="271" t="s">
        <v>98</v>
      </c>
      <c r="D50" s="271"/>
      <c r="E50" s="271"/>
      <c r="F50" s="278"/>
      <c r="G50" s="738"/>
      <c r="H50" s="274"/>
      <c r="I50" s="277"/>
      <c r="J50" s="278" t="s">
        <v>112</v>
      </c>
      <c r="K50" s="278"/>
      <c r="L50" s="278"/>
      <c r="M50" s="278"/>
      <c r="N50" s="278"/>
      <c r="O50" s="278"/>
      <c r="P50" s="278"/>
      <c r="Q50" s="278"/>
      <c r="R50" s="277"/>
      <c r="S50" s="278" t="s">
        <v>112</v>
      </c>
      <c r="T50" s="278"/>
      <c r="U50" s="279"/>
    </row>
    <row r="51" spans="1:21" s="729" customFormat="1" ht="20.100000000000001" customHeight="1" thickBot="1">
      <c r="A51" s="270"/>
      <c r="B51" s="271"/>
      <c r="C51" s="271" t="s">
        <v>99</v>
      </c>
      <c r="D51" s="271"/>
      <c r="E51" s="271"/>
      <c r="F51" s="278"/>
      <c r="G51" s="738"/>
      <c r="H51" s="274"/>
      <c r="I51" s="277"/>
      <c r="J51" s="278" t="s">
        <v>112</v>
      </c>
      <c r="K51" s="278"/>
      <c r="L51" s="278"/>
      <c r="M51" s="278"/>
      <c r="N51" s="278"/>
      <c r="O51" s="278"/>
      <c r="P51" s="278"/>
      <c r="Q51" s="278"/>
      <c r="R51" s="277"/>
      <c r="S51" s="278" t="s">
        <v>112</v>
      </c>
      <c r="T51" s="278"/>
      <c r="U51" s="279"/>
    </row>
    <row r="52" spans="1:21" s="729" customFormat="1" ht="20.100000000000001" customHeight="1" thickBot="1">
      <c r="A52" s="270"/>
      <c r="B52" s="271"/>
      <c r="C52" s="271" t="s">
        <v>100</v>
      </c>
      <c r="D52" s="271"/>
      <c r="E52" s="271"/>
      <c r="F52" s="278"/>
      <c r="G52" s="738"/>
      <c r="H52" s="274"/>
      <c r="I52" s="277"/>
      <c r="J52" s="278" t="s">
        <v>112</v>
      </c>
      <c r="K52" s="278"/>
      <c r="L52" s="278"/>
      <c r="M52" s="278"/>
      <c r="N52" s="278"/>
      <c r="O52" s="278"/>
      <c r="P52" s="278"/>
      <c r="Q52" s="278"/>
      <c r="R52" s="277"/>
      <c r="S52" s="278" t="s">
        <v>112</v>
      </c>
      <c r="T52" s="278"/>
      <c r="U52" s="279"/>
    </row>
    <row r="53" spans="1:21" s="729" customFormat="1" ht="20.100000000000001" customHeight="1" thickBot="1">
      <c r="A53" s="270"/>
      <c r="B53" s="271"/>
      <c r="C53" s="271" t="s">
        <v>101</v>
      </c>
      <c r="D53" s="271"/>
      <c r="E53" s="271"/>
      <c r="F53" s="278"/>
      <c r="G53" s="738"/>
      <c r="H53" s="274"/>
      <c r="I53" s="277"/>
      <c r="J53" s="278" t="s">
        <v>112</v>
      </c>
      <c r="K53" s="278"/>
      <c r="L53" s="278"/>
      <c r="M53" s="278"/>
      <c r="N53" s="278"/>
      <c r="O53" s="278"/>
      <c r="P53" s="278"/>
      <c r="Q53" s="278"/>
      <c r="R53" s="277"/>
      <c r="S53" s="278" t="s">
        <v>112</v>
      </c>
      <c r="T53" s="278"/>
      <c r="U53" s="279"/>
    </row>
    <row r="54" spans="1:21" s="729" customFormat="1" ht="20.100000000000001" customHeight="1" thickBot="1">
      <c r="A54" s="270"/>
      <c r="B54" s="271"/>
      <c r="C54" s="271" t="s">
        <v>92</v>
      </c>
      <c r="D54" s="271"/>
      <c r="E54" s="271"/>
      <c r="F54" s="278"/>
      <c r="G54" s="738"/>
      <c r="H54" s="274"/>
      <c r="I54" s="277"/>
      <c r="J54" s="278" t="s">
        <v>112</v>
      </c>
      <c r="K54" s="278"/>
      <c r="L54" s="278"/>
      <c r="M54" s="278"/>
      <c r="N54" s="278"/>
      <c r="O54" s="278"/>
      <c r="P54" s="278"/>
      <c r="Q54" s="278"/>
      <c r="R54" s="277"/>
      <c r="S54" s="278" t="s">
        <v>112</v>
      </c>
      <c r="T54" s="278"/>
      <c r="U54" s="279"/>
    </row>
    <row r="55" spans="1:21" s="729" customFormat="1" ht="20.100000000000001" customHeight="1" thickBot="1">
      <c r="A55" s="270"/>
      <c r="B55" s="271"/>
      <c r="C55" s="271" t="s">
        <v>102</v>
      </c>
      <c r="D55" s="271"/>
      <c r="E55" s="271"/>
      <c r="F55" s="278"/>
      <c r="G55" s="738"/>
      <c r="H55" s="274"/>
      <c r="I55" s="277"/>
      <c r="J55" s="278" t="s">
        <v>112</v>
      </c>
      <c r="K55" s="278"/>
      <c r="L55" s="278"/>
      <c r="M55" s="278"/>
      <c r="N55" s="278"/>
      <c r="O55" s="278"/>
      <c r="P55" s="278"/>
      <c r="Q55" s="278"/>
      <c r="R55" s="277"/>
      <c r="S55" s="278" t="s">
        <v>112</v>
      </c>
      <c r="T55" s="278"/>
      <c r="U55" s="279"/>
    </row>
    <row r="56" spans="1:21" s="729" customFormat="1" ht="18" thickBot="1">
      <c r="A56" s="270"/>
      <c r="B56" s="271"/>
      <c r="C56" s="271" t="s">
        <v>103</v>
      </c>
      <c r="D56" s="271"/>
      <c r="E56" s="271"/>
      <c r="F56" s="278"/>
      <c r="G56" s="738"/>
      <c r="H56" s="274"/>
      <c r="I56" s="277"/>
      <c r="J56" s="278" t="s">
        <v>112</v>
      </c>
      <c r="K56" s="278"/>
      <c r="L56" s="278"/>
      <c r="M56" s="278"/>
      <c r="N56" s="278"/>
      <c r="O56" s="278"/>
      <c r="P56" s="278"/>
      <c r="Q56" s="278"/>
      <c r="R56" s="277"/>
      <c r="S56" s="278" t="s">
        <v>112</v>
      </c>
      <c r="T56" s="278"/>
      <c r="U56" s="279"/>
    </row>
    <row r="57" spans="1:21" s="729" customFormat="1" ht="20.100000000000001" customHeight="1" thickBot="1">
      <c r="A57" s="270"/>
      <c r="B57" s="271"/>
      <c r="C57" s="271" t="s">
        <v>61</v>
      </c>
      <c r="D57" s="271"/>
      <c r="E57" s="271"/>
      <c r="F57" s="278"/>
      <c r="G57" s="738"/>
      <c r="H57" s="761"/>
      <c r="I57" s="277"/>
      <c r="J57" s="278" t="s">
        <v>112</v>
      </c>
      <c r="K57" s="278"/>
      <c r="L57" s="278"/>
      <c r="M57" s="278"/>
      <c r="N57" s="278"/>
      <c r="O57" s="278"/>
      <c r="P57" s="278"/>
      <c r="Q57" s="278"/>
      <c r="R57" s="277"/>
      <c r="S57" s="278" t="s">
        <v>112</v>
      </c>
      <c r="T57" s="278"/>
      <c r="U57" s="279"/>
    </row>
    <row r="58" spans="1:21" s="729" customFormat="1" ht="20.100000000000001" customHeight="1" thickBot="1">
      <c r="A58" s="270"/>
      <c r="B58" s="271"/>
      <c r="C58" s="271" t="s">
        <v>32</v>
      </c>
      <c r="D58" s="271"/>
      <c r="E58" s="271"/>
      <c r="F58" s="278"/>
      <c r="G58" s="738"/>
      <c r="H58" s="274"/>
      <c r="I58" s="277"/>
      <c r="J58" s="278" t="s">
        <v>112</v>
      </c>
      <c r="K58" s="278"/>
      <c r="L58" s="278"/>
      <c r="M58" s="278"/>
      <c r="N58" s="278"/>
      <c r="O58" s="278"/>
      <c r="P58" s="278"/>
      <c r="Q58" s="278"/>
      <c r="R58" s="277"/>
      <c r="S58" s="278" t="s">
        <v>112</v>
      </c>
      <c r="T58" s="278"/>
      <c r="U58" s="279"/>
    </row>
    <row r="59" spans="1:21" s="729" customFormat="1" ht="20.100000000000001" customHeight="1" thickBot="1">
      <c r="A59" s="270"/>
      <c r="B59" s="271"/>
      <c r="C59" s="271" t="s">
        <v>208</v>
      </c>
      <c r="D59" s="271"/>
      <c r="E59" s="271"/>
      <c r="F59" s="278"/>
      <c r="G59" s="738"/>
      <c r="H59" s="274"/>
      <c r="I59" s="277"/>
      <c r="J59" s="278" t="s">
        <v>112</v>
      </c>
      <c r="K59" s="278"/>
      <c r="L59" s="278"/>
      <c r="M59" s="278"/>
      <c r="N59" s="278"/>
      <c r="O59" s="278"/>
      <c r="P59" s="278"/>
      <c r="Q59" s="278"/>
      <c r="R59" s="277"/>
      <c r="S59" s="278" t="s">
        <v>112</v>
      </c>
      <c r="T59" s="278"/>
      <c r="U59" s="279"/>
    </row>
    <row r="60" spans="1:21" s="729" customFormat="1" ht="20.100000000000001" customHeight="1" thickBot="1">
      <c r="A60" s="270"/>
      <c r="B60" s="271"/>
      <c r="C60" s="271" t="s">
        <v>51</v>
      </c>
      <c r="D60" s="271"/>
      <c r="E60" s="271"/>
      <c r="F60" s="278"/>
      <c r="G60" s="738"/>
      <c r="H60" s="274"/>
      <c r="I60" s="277"/>
      <c r="J60" s="278" t="s">
        <v>112</v>
      </c>
      <c r="K60" s="278"/>
      <c r="L60" s="278"/>
      <c r="M60" s="278"/>
      <c r="N60" s="278"/>
      <c r="O60" s="278"/>
      <c r="P60" s="278"/>
      <c r="Q60" s="278"/>
      <c r="R60" s="277"/>
      <c r="S60" s="278" t="s">
        <v>112</v>
      </c>
      <c r="T60" s="278"/>
      <c r="U60" s="279"/>
    </row>
    <row r="61" spans="1:21" s="729" customFormat="1" ht="20.100000000000001" customHeight="1" thickBot="1">
      <c r="A61" s="270"/>
      <c r="B61" s="271"/>
      <c r="C61" s="271" t="s">
        <v>1018</v>
      </c>
      <c r="D61" s="271"/>
      <c r="E61" s="271"/>
      <c r="F61" s="278"/>
      <c r="G61" s="738"/>
      <c r="H61" s="274"/>
      <c r="I61" s="277"/>
      <c r="J61" s="278" t="s">
        <v>112</v>
      </c>
      <c r="K61" s="278"/>
      <c r="L61" s="278"/>
      <c r="M61" s="278"/>
      <c r="N61" s="278"/>
      <c r="O61" s="278"/>
      <c r="P61" s="278"/>
      <c r="Q61" s="278"/>
      <c r="R61" s="277"/>
      <c r="S61" s="278" t="s">
        <v>112</v>
      </c>
      <c r="T61" s="278"/>
      <c r="U61" s="279"/>
    </row>
    <row r="62" spans="1:21" s="729" customFormat="1" ht="20.100000000000001" customHeight="1">
      <c r="A62" s="270"/>
      <c r="B62" s="271"/>
      <c r="C62" s="271"/>
      <c r="D62" s="271"/>
      <c r="E62" s="271"/>
      <c r="F62" s="278"/>
      <c r="G62" s="733"/>
      <c r="H62" s="274"/>
      <c r="I62" s="762"/>
      <c r="J62" s="276"/>
      <c r="K62" s="276"/>
      <c r="L62" s="276"/>
      <c r="M62" s="276"/>
      <c r="N62" s="276"/>
      <c r="O62" s="276"/>
      <c r="P62" s="276"/>
      <c r="Q62" s="276"/>
      <c r="R62" s="727"/>
      <c r="S62" s="276"/>
      <c r="T62" s="278"/>
      <c r="U62" s="279"/>
    </row>
    <row r="63" spans="1:21" s="729" customFormat="1" ht="17.25">
      <c r="A63" s="270"/>
      <c r="B63" s="271" t="s">
        <v>137</v>
      </c>
      <c r="C63" s="763"/>
      <c r="D63" s="764"/>
      <c r="E63" s="764"/>
      <c r="F63" s="764"/>
      <c r="G63" s="764"/>
      <c r="H63" s="764"/>
      <c r="I63" s="275" t="s">
        <v>75</v>
      </c>
      <c r="J63" s="271"/>
      <c r="K63" s="271"/>
      <c r="L63" s="271"/>
      <c r="M63" s="271"/>
      <c r="N63" s="271"/>
      <c r="O63" s="271"/>
      <c r="P63" s="271"/>
      <c r="Q63" s="271"/>
      <c r="R63" s="275" t="s">
        <v>82</v>
      </c>
      <c r="S63" s="276"/>
      <c r="T63" s="278"/>
      <c r="U63" s="279"/>
    </row>
    <row r="64" spans="1:21" s="729" customFormat="1" ht="18" thickBot="1">
      <c r="A64" s="270"/>
      <c r="B64" s="271" t="s">
        <v>18</v>
      </c>
      <c r="C64" s="765"/>
      <c r="D64" s="766"/>
      <c r="E64" s="766"/>
      <c r="F64" s="766"/>
      <c r="G64" s="766"/>
      <c r="H64" s="767"/>
      <c r="I64" s="275" t="s">
        <v>57</v>
      </c>
      <c r="J64" s="276"/>
      <c r="K64" s="276"/>
      <c r="L64" s="276"/>
      <c r="M64" s="276"/>
      <c r="N64" s="276"/>
      <c r="O64" s="276"/>
      <c r="P64" s="276"/>
      <c r="Q64" s="276"/>
      <c r="R64" s="275"/>
      <c r="S64" s="276"/>
      <c r="T64" s="278"/>
      <c r="U64" s="279"/>
    </row>
    <row r="65" spans="1:21" s="729" customFormat="1" ht="21" customHeight="1" thickBot="1">
      <c r="A65" s="270"/>
      <c r="B65" s="271"/>
      <c r="C65" s="768" t="s">
        <v>1019</v>
      </c>
      <c r="D65" s="768"/>
      <c r="E65" s="768"/>
      <c r="F65" s="768"/>
      <c r="G65" s="769"/>
      <c r="H65" s="768"/>
      <c r="I65" s="277"/>
      <c r="J65" s="278" t="s">
        <v>112</v>
      </c>
      <c r="K65" s="278"/>
      <c r="L65" s="278"/>
      <c r="M65" s="278"/>
      <c r="N65" s="278"/>
      <c r="O65" s="278"/>
      <c r="P65" s="278"/>
      <c r="Q65" s="278"/>
      <c r="R65" s="277"/>
      <c r="S65" s="278" t="s">
        <v>111</v>
      </c>
      <c r="T65" s="278"/>
      <c r="U65" s="279"/>
    </row>
    <row r="66" spans="1:21" s="729" customFormat="1" ht="21" customHeight="1" thickBot="1">
      <c r="A66" s="270"/>
      <c r="B66" s="271"/>
      <c r="C66" s="768" t="s">
        <v>163</v>
      </c>
      <c r="D66" s="768"/>
      <c r="E66" s="768"/>
      <c r="F66" s="768"/>
      <c r="G66" s="769"/>
      <c r="H66" s="768"/>
      <c r="I66" s="277"/>
      <c r="J66" s="278" t="s">
        <v>112</v>
      </c>
      <c r="K66" s="278"/>
      <c r="L66" s="278"/>
      <c r="M66" s="278"/>
      <c r="N66" s="278"/>
      <c r="O66" s="278"/>
      <c r="P66" s="278"/>
      <c r="Q66" s="278"/>
      <c r="R66" s="277"/>
      <c r="S66" s="278" t="s">
        <v>111</v>
      </c>
      <c r="T66" s="278"/>
      <c r="U66" s="279"/>
    </row>
    <row r="67" spans="1:21" s="729" customFormat="1" ht="21" customHeight="1" thickBot="1">
      <c r="A67" s="270"/>
      <c r="B67" s="271"/>
      <c r="C67" s="768" t="s">
        <v>1020</v>
      </c>
      <c r="D67" s="768"/>
      <c r="E67" s="768"/>
      <c r="F67" s="768"/>
      <c r="G67" s="769"/>
      <c r="H67" s="768"/>
      <c r="I67" s="277"/>
      <c r="J67" s="278" t="s">
        <v>112</v>
      </c>
      <c r="K67" s="278"/>
      <c r="L67" s="278"/>
      <c r="M67" s="278"/>
      <c r="N67" s="278"/>
      <c r="O67" s="278"/>
      <c r="P67" s="278"/>
      <c r="Q67" s="278"/>
      <c r="R67" s="277"/>
      <c r="S67" s="278" t="s">
        <v>111</v>
      </c>
      <c r="T67" s="278"/>
      <c r="U67" s="279"/>
    </row>
    <row r="68" spans="1:21" s="729" customFormat="1" ht="21" customHeight="1" thickBot="1">
      <c r="A68" s="270"/>
      <c r="B68" s="271"/>
      <c r="C68" s="768" t="s">
        <v>169</v>
      </c>
      <c r="D68" s="768"/>
      <c r="E68" s="768"/>
      <c r="F68" s="768"/>
      <c r="G68" s="769"/>
      <c r="H68" s="768"/>
      <c r="I68" s="277"/>
      <c r="J68" s="278" t="s">
        <v>112</v>
      </c>
      <c r="K68" s="278"/>
      <c r="L68" s="278"/>
      <c r="M68" s="278"/>
      <c r="N68" s="278"/>
      <c r="O68" s="278"/>
      <c r="P68" s="278"/>
      <c r="Q68" s="278"/>
      <c r="R68" s="277"/>
      <c r="S68" s="278" t="s">
        <v>111</v>
      </c>
      <c r="T68" s="278"/>
      <c r="U68" s="279"/>
    </row>
    <row r="69" spans="1:21" s="729" customFormat="1" ht="21" customHeight="1" thickBot="1">
      <c r="A69" s="270"/>
      <c r="B69" s="271"/>
      <c r="C69" s="768" t="s">
        <v>154</v>
      </c>
      <c r="D69" s="768"/>
      <c r="E69" s="768"/>
      <c r="F69" s="768"/>
      <c r="G69" s="769"/>
      <c r="H69" s="768"/>
      <c r="I69" s="277"/>
      <c r="J69" s="278" t="s">
        <v>112</v>
      </c>
      <c r="K69" s="278"/>
      <c r="L69" s="278"/>
      <c r="M69" s="278"/>
      <c r="N69" s="278"/>
      <c r="O69" s="278"/>
      <c r="P69" s="278"/>
      <c r="Q69" s="278"/>
      <c r="R69" s="277"/>
      <c r="S69" s="278" t="s">
        <v>111</v>
      </c>
      <c r="T69" s="278"/>
      <c r="U69" s="279"/>
    </row>
    <row r="70" spans="1:21" s="729" customFormat="1" ht="21" customHeight="1" thickBot="1">
      <c r="A70" s="270"/>
      <c r="B70" s="271"/>
      <c r="C70" s="770" t="s">
        <v>167</v>
      </c>
      <c r="D70" s="770"/>
      <c r="E70" s="770"/>
      <c r="F70" s="771"/>
      <c r="G70" s="772"/>
      <c r="H70" s="773"/>
      <c r="I70" s="277"/>
      <c r="J70" s="278" t="s">
        <v>112</v>
      </c>
      <c r="K70" s="278"/>
      <c r="L70" s="278"/>
      <c r="M70" s="278"/>
      <c r="N70" s="278"/>
      <c r="O70" s="278"/>
      <c r="P70" s="278"/>
      <c r="Q70" s="278"/>
      <c r="R70" s="277"/>
      <c r="S70" s="278" t="s">
        <v>112</v>
      </c>
      <c r="T70" s="278"/>
      <c r="U70" s="279"/>
    </row>
    <row r="71" spans="1:21" s="729" customFormat="1" ht="21" customHeight="1" thickBot="1">
      <c r="A71" s="270"/>
      <c r="B71" s="271"/>
      <c r="C71" s="770" t="s">
        <v>157</v>
      </c>
      <c r="D71" s="768"/>
      <c r="E71" s="768"/>
      <c r="F71" s="768"/>
      <c r="G71" s="769"/>
      <c r="H71" s="768"/>
      <c r="I71" s="277"/>
      <c r="J71" s="278" t="s">
        <v>112</v>
      </c>
      <c r="K71" s="278"/>
      <c r="L71" s="278"/>
      <c r="M71" s="278"/>
      <c r="N71" s="278"/>
      <c r="O71" s="278"/>
      <c r="P71" s="278"/>
      <c r="Q71" s="278"/>
      <c r="R71" s="277"/>
      <c r="S71" s="278" t="s">
        <v>111</v>
      </c>
      <c r="T71" s="278"/>
      <c r="U71" s="279"/>
    </row>
    <row r="72" spans="1:21" s="729" customFormat="1" ht="21" customHeight="1" thickBot="1">
      <c r="A72" s="270"/>
      <c r="B72" s="271"/>
      <c r="C72" s="768" t="s">
        <v>181</v>
      </c>
      <c r="D72" s="768"/>
      <c r="E72" s="768"/>
      <c r="F72" s="768"/>
      <c r="G72" s="769"/>
      <c r="H72" s="768"/>
      <c r="I72" s="277"/>
      <c r="J72" s="278" t="s">
        <v>112</v>
      </c>
      <c r="K72" s="278"/>
      <c r="L72" s="278"/>
      <c r="M72" s="278"/>
      <c r="N72" s="278"/>
      <c r="O72" s="278"/>
      <c r="P72" s="278"/>
      <c r="Q72" s="278"/>
      <c r="R72" s="277"/>
      <c r="S72" s="278" t="s">
        <v>111</v>
      </c>
      <c r="T72" s="278"/>
      <c r="U72" s="279"/>
    </row>
    <row r="73" spans="1:21" s="729" customFormat="1" ht="21" customHeight="1" thickBot="1">
      <c r="A73" s="270"/>
      <c r="B73" s="271"/>
      <c r="C73" s="768" t="s">
        <v>143</v>
      </c>
      <c r="D73" s="768"/>
      <c r="E73" s="768"/>
      <c r="F73" s="768"/>
      <c r="G73" s="769"/>
      <c r="H73" s="768"/>
      <c r="I73" s="277"/>
      <c r="J73" s="278" t="s">
        <v>112</v>
      </c>
      <c r="K73" s="278"/>
      <c r="L73" s="278"/>
      <c r="M73" s="278"/>
      <c r="N73" s="278"/>
      <c r="O73" s="278"/>
      <c r="P73" s="278"/>
      <c r="Q73" s="278"/>
      <c r="R73" s="277"/>
      <c r="S73" s="278" t="s">
        <v>111</v>
      </c>
      <c r="T73" s="278"/>
      <c r="U73" s="279"/>
    </row>
    <row r="74" spans="1:21" s="729" customFormat="1" ht="21" customHeight="1" thickBot="1">
      <c r="A74" s="270"/>
      <c r="B74" s="271"/>
      <c r="C74" s="768" t="s">
        <v>1021</v>
      </c>
      <c r="D74" s="768"/>
      <c r="E74" s="768"/>
      <c r="F74" s="768"/>
      <c r="G74" s="769"/>
      <c r="H74" s="768"/>
      <c r="I74" s="277"/>
      <c r="J74" s="278" t="s">
        <v>112</v>
      </c>
      <c r="K74" s="278"/>
      <c r="L74" s="768"/>
      <c r="M74" s="278"/>
      <c r="N74" s="278"/>
      <c r="O74" s="278"/>
      <c r="P74" s="278"/>
      <c r="Q74" s="278"/>
      <c r="R74" s="277"/>
      <c r="S74" s="278" t="s">
        <v>111</v>
      </c>
      <c r="T74" s="278"/>
      <c r="U74" s="279"/>
    </row>
    <row r="75" spans="1:21" s="729" customFormat="1" ht="21" customHeight="1" thickBot="1">
      <c r="A75" s="270"/>
      <c r="B75" s="271"/>
      <c r="C75" s="768" t="s">
        <v>172</v>
      </c>
      <c r="D75" s="768"/>
      <c r="E75" s="768"/>
      <c r="F75" s="768"/>
      <c r="G75" s="769"/>
      <c r="H75" s="768"/>
      <c r="I75" s="277"/>
      <c r="J75" s="278" t="s">
        <v>112</v>
      </c>
      <c r="K75" s="278"/>
      <c r="L75" s="278"/>
      <c r="M75" s="278"/>
      <c r="N75" s="278"/>
      <c r="O75" s="278"/>
      <c r="P75" s="278"/>
      <c r="Q75" s="278"/>
      <c r="R75" s="277"/>
      <c r="S75" s="278" t="s">
        <v>111</v>
      </c>
      <c r="T75" s="278"/>
      <c r="U75" s="279"/>
    </row>
    <row r="76" spans="1:21" s="729" customFormat="1" ht="21" customHeight="1" thickBot="1">
      <c r="A76" s="270"/>
      <c r="B76" s="271"/>
      <c r="C76" s="768" t="s">
        <v>179</v>
      </c>
      <c r="D76" s="768"/>
      <c r="E76" s="768"/>
      <c r="F76" s="768"/>
      <c r="G76" s="769"/>
      <c r="H76" s="768"/>
      <c r="I76" s="277"/>
      <c r="J76" s="278" t="s">
        <v>112</v>
      </c>
      <c r="K76" s="278"/>
      <c r="L76" s="278"/>
      <c r="M76" s="278"/>
      <c r="N76" s="278"/>
      <c r="O76" s="278"/>
      <c r="P76" s="278"/>
      <c r="Q76" s="278"/>
      <c r="R76" s="277"/>
      <c r="S76" s="278" t="s">
        <v>111</v>
      </c>
      <c r="T76" s="278"/>
      <c r="U76" s="279"/>
    </row>
    <row r="77" spans="1:21" s="729" customFormat="1" ht="21" customHeight="1" thickBot="1">
      <c r="A77" s="270"/>
      <c r="B77" s="271"/>
      <c r="C77" s="768" t="s">
        <v>1022</v>
      </c>
      <c r="D77" s="768"/>
      <c r="E77" s="768"/>
      <c r="F77" s="768"/>
      <c r="G77" s="769"/>
      <c r="H77" s="768"/>
      <c r="I77" s="277"/>
      <c r="J77" s="278" t="s">
        <v>112</v>
      </c>
      <c r="K77" s="278"/>
      <c r="L77" s="278"/>
      <c r="M77" s="278"/>
      <c r="N77" s="278"/>
      <c r="O77" s="278"/>
      <c r="P77" s="278"/>
      <c r="Q77" s="278"/>
      <c r="R77" s="277"/>
      <c r="S77" s="278" t="s">
        <v>111</v>
      </c>
      <c r="T77" s="278"/>
      <c r="U77" s="279"/>
    </row>
    <row r="78" spans="1:21" s="729" customFormat="1" ht="21" customHeight="1" thickBot="1">
      <c r="A78" s="270"/>
      <c r="B78" s="271"/>
      <c r="C78" s="768" t="s">
        <v>178</v>
      </c>
      <c r="D78" s="768"/>
      <c r="E78" s="768"/>
      <c r="F78" s="768"/>
      <c r="G78" s="769"/>
      <c r="H78" s="768"/>
      <c r="I78" s="277"/>
      <c r="J78" s="278" t="s">
        <v>112</v>
      </c>
      <c r="K78" s="278"/>
      <c r="L78" s="278"/>
      <c r="M78" s="278"/>
      <c r="N78" s="278"/>
      <c r="O78" s="278"/>
      <c r="P78" s="278"/>
      <c r="Q78" s="278"/>
      <c r="R78" s="277"/>
      <c r="S78" s="278" t="s">
        <v>111</v>
      </c>
      <c r="T78" s="278"/>
      <c r="U78" s="279"/>
    </row>
    <row r="79" spans="1:21" s="729" customFormat="1" ht="21" customHeight="1" thickBot="1">
      <c r="A79" s="270"/>
      <c r="B79" s="271"/>
      <c r="C79" s="768" t="s">
        <v>1023</v>
      </c>
      <c r="D79" s="768"/>
      <c r="E79" s="768"/>
      <c r="F79" s="774"/>
      <c r="G79" s="769"/>
      <c r="H79" s="769"/>
      <c r="I79" s="277"/>
      <c r="J79" s="278" t="s">
        <v>112</v>
      </c>
      <c r="K79" s="278"/>
      <c r="L79" s="278"/>
      <c r="M79" s="278"/>
      <c r="N79" s="278"/>
      <c r="O79" s="278"/>
      <c r="P79" s="278"/>
      <c r="Q79" s="278"/>
      <c r="R79" s="277"/>
      <c r="S79" s="278" t="s">
        <v>111</v>
      </c>
      <c r="T79" s="278"/>
      <c r="U79" s="279"/>
    </row>
    <row r="80" spans="1:21" s="729" customFormat="1" ht="21" customHeight="1" thickBot="1">
      <c r="A80" s="270"/>
      <c r="B80" s="271"/>
      <c r="C80" s="768" t="s">
        <v>1024</v>
      </c>
      <c r="D80" s="768"/>
      <c r="E80" s="768"/>
      <c r="F80" s="768"/>
      <c r="G80" s="769"/>
      <c r="H80" s="768"/>
      <c r="I80" s="277"/>
      <c r="J80" s="278" t="s">
        <v>112</v>
      </c>
      <c r="K80" s="278"/>
      <c r="L80" s="278"/>
      <c r="M80" s="278"/>
      <c r="N80" s="278"/>
      <c r="O80" s="278"/>
      <c r="P80" s="278"/>
      <c r="Q80" s="278"/>
      <c r="R80" s="277"/>
      <c r="S80" s="278" t="s">
        <v>111</v>
      </c>
      <c r="T80" s="278"/>
      <c r="U80" s="279"/>
    </row>
    <row r="81" spans="1:21" s="729" customFormat="1" ht="21" customHeight="1" thickBot="1">
      <c r="A81" s="270"/>
      <c r="B81" s="271"/>
      <c r="C81" s="768" t="s">
        <v>1025</v>
      </c>
      <c r="D81" s="768"/>
      <c r="E81" s="768"/>
      <c r="F81" s="768"/>
      <c r="G81" s="769"/>
      <c r="H81" s="768"/>
      <c r="I81" s="277"/>
      <c r="J81" s="278" t="s">
        <v>112</v>
      </c>
      <c r="K81" s="278"/>
      <c r="L81" s="278"/>
      <c r="M81" s="278"/>
      <c r="N81" s="278"/>
      <c r="O81" s="278"/>
      <c r="P81" s="278"/>
      <c r="Q81" s="278"/>
      <c r="R81" s="277"/>
      <c r="S81" s="278" t="s">
        <v>111</v>
      </c>
      <c r="T81" s="278"/>
      <c r="U81" s="279"/>
    </row>
    <row r="82" spans="1:21" s="729" customFormat="1" ht="21" customHeight="1" thickBot="1">
      <c r="A82" s="270"/>
      <c r="B82" s="271"/>
      <c r="C82" s="768" t="s">
        <v>142</v>
      </c>
      <c r="D82" s="768"/>
      <c r="E82" s="768"/>
      <c r="F82" s="768"/>
      <c r="G82" s="769"/>
      <c r="H82" s="768"/>
      <c r="I82" s="277"/>
      <c r="J82" s="278" t="s">
        <v>112</v>
      </c>
      <c r="K82" s="278"/>
      <c r="L82" s="278"/>
      <c r="M82" s="278"/>
      <c r="N82" s="278"/>
      <c r="O82" s="278"/>
      <c r="P82" s="278"/>
      <c r="Q82" s="278"/>
      <c r="R82" s="277"/>
      <c r="S82" s="278" t="s">
        <v>111</v>
      </c>
      <c r="T82" s="278"/>
      <c r="U82" s="279"/>
    </row>
    <row r="83" spans="1:21" s="729" customFormat="1" ht="21" customHeight="1" thickBot="1">
      <c r="A83" s="270"/>
      <c r="B83" s="271"/>
      <c r="C83" s="768" t="s">
        <v>140</v>
      </c>
      <c r="D83" s="768"/>
      <c r="E83" s="768"/>
      <c r="F83" s="768"/>
      <c r="G83" s="769"/>
      <c r="H83" s="768"/>
      <c r="I83" s="277"/>
      <c r="J83" s="278" t="s">
        <v>112</v>
      </c>
      <c r="K83" s="278"/>
      <c r="L83" s="278"/>
      <c r="M83" s="278"/>
      <c r="N83" s="278"/>
      <c r="O83" s="278"/>
      <c r="P83" s="278"/>
      <c r="Q83" s="278"/>
      <c r="R83" s="277"/>
      <c r="S83" s="278" t="s">
        <v>111</v>
      </c>
      <c r="T83" s="278"/>
      <c r="U83" s="279"/>
    </row>
    <row r="84" spans="1:21" s="729" customFormat="1" ht="21" customHeight="1" thickBot="1">
      <c r="A84" s="270"/>
      <c r="B84" s="271"/>
      <c r="C84" s="768" t="s">
        <v>1026</v>
      </c>
      <c r="D84" s="768"/>
      <c r="E84" s="768"/>
      <c r="F84" s="768"/>
      <c r="G84" s="769"/>
      <c r="H84" s="768"/>
      <c r="I84" s="277"/>
      <c r="J84" s="278" t="s">
        <v>112</v>
      </c>
      <c r="K84" s="278"/>
      <c r="L84" s="278"/>
      <c r="M84" s="278"/>
      <c r="N84" s="278"/>
      <c r="O84" s="278"/>
      <c r="P84" s="278"/>
      <c r="Q84" s="278"/>
      <c r="R84" s="277"/>
      <c r="S84" s="278" t="s">
        <v>111</v>
      </c>
      <c r="T84" s="278"/>
      <c r="U84" s="279"/>
    </row>
    <row r="85" spans="1:21" s="729" customFormat="1" ht="21" customHeight="1" thickBot="1">
      <c r="A85" s="270"/>
      <c r="B85" s="271"/>
      <c r="C85" s="768" t="s">
        <v>1027</v>
      </c>
      <c r="D85" s="768"/>
      <c r="E85" s="768"/>
      <c r="F85" s="768"/>
      <c r="G85" s="769"/>
      <c r="H85" s="768"/>
      <c r="I85" s="277"/>
      <c r="J85" s="278" t="s">
        <v>112</v>
      </c>
      <c r="K85" s="278"/>
      <c r="L85" s="278"/>
      <c r="M85" s="278"/>
      <c r="N85" s="278"/>
      <c r="O85" s="278"/>
      <c r="P85" s="278"/>
      <c r="Q85" s="278"/>
      <c r="R85" s="277"/>
      <c r="S85" s="278" t="s">
        <v>111</v>
      </c>
      <c r="T85" s="278"/>
      <c r="U85" s="279"/>
    </row>
    <row r="86" spans="1:21" s="729" customFormat="1" ht="21" customHeight="1" thickBot="1">
      <c r="A86" s="270"/>
      <c r="B86" s="271"/>
      <c r="C86" s="768" t="s">
        <v>180</v>
      </c>
      <c r="D86" s="768"/>
      <c r="E86" s="768"/>
      <c r="F86" s="768"/>
      <c r="G86" s="769"/>
      <c r="H86" s="768"/>
      <c r="I86" s="277"/>
      <c r="J86" s="278" t="s">
        <v>112</v>
      </c>
      <c r="K86" s="278"/>
      <c r="L86" s="278"/>
      <c r="M86" s="278"/>
      <c r="N86" s="278"/>
      <c r="O86" s="278"/>
      <c r="P86" s="278"/>
      <c r="Q86" s="278"/>
      <c r="R86" s="277"/>
      <c r="S86" s="278" t="s">
        <v>111</v>
      </c>
      <c r="T86" s="278"/>
      <c r="U86" s="279"/>
    </row>
    <row r="87" spans="1:21" s="729" customFormat="1" ht="21" customHeight="1" thickBot="1">
      <c r="A87" s="270"/>
      <c r="B87" s="271"/>
      <c r="C87" s="768" t="s">
        <v>1028</v>
      </c>
      <c r="D87" s="768"/>
      <c r="E87" s="768"/>
      <c r="F87" s="768"/>
      <c r="G87" s="769"/>
      <c r="H87" s="768"/>
      <c r="I87" s="277"/>
      <c r="J87" s="278" t="s">
        <v>112</v>
      </c>
      <c r="K87" s="278"/>
      <c r="L87" s="278"/>
      <c r="M87" s="278"/>
      <c r="N87" s="278"/>
      <c r="O87" s="278"/>
      <c r="P87" s="278"/>
      <c r="Q87" s="278"/>
      <c r="R87" s="277"/>
      <c r="S87" s="278" t="s">
        <v>111</v>
      </c>
      <c r="T87" s="278"/>
      <c r="U87" s="279"/>
    </row>
    <row r="88" spans="1:21" s="729" customFormat="1" ht="21" customHeight="1" thickBot="1">
      <c r="A88" s="270"/>
      <c r="B88" s="271"/>
      <c r="C88" s="768" t="s">
        <v>1029</v>
      </c>
      <c r="D88" s="768"/>
      <c r="E88" s="768"/>
      <c r="F88" s="768"/>
      <c r="G88" s="769"/>
      <c r="H88" s="768"/>
      <c r="I88" s="277"/>
      <c r="J88" s="278" t="s">
        <v>112</v>
      </c>
      <c r="K88" s="278"/>
      <c r="L88" s="278"/>
      <c r="M88" s="278"/>
      <c r="N88" s="278"/>
      <c r="O88" s="278"/>
      <c r="P88" s="278"/>
      <c r="Q88" s="278"/>
      <c r="R88" s="277"/>
      <c r="S88" s="278" t="s">
        <v>111</v>
      </c>
      <c r="T88" s="278"/>
      <c r="U88" s="279"/>
    </row>
    <row r="89" spans="1:21" s="729" customFormat="1" ht="21" customHeight="1" thickBot="1">
      <c r="A89" s="270"/>
      <c r="B89" s="271"/>
      <c r="C89" s="768" t="s">
        <v>151</v>
      </c>
      <c r="D89" s="768"/>
      <c r="E89" s="768"/>
      <c r="F89" s="768"/>
      <c r="G89" s="769"/>
      <c r="H89" s="768"/>
      <c r="I89" s="277"/>
      <c r="J89" s="278" t="s">
        <v>112</v>
      </c>
      <c r="K89" s="278"/>
      <c r="L89" s="278"/>
      <c r="M89" s="278"/>
      <c r="N89" s="278"/>
      <c r="O89" s="278"/>
      <c r="P89" s="278"/>
      <c r="Q89" s="278"/>
      <c r="R89" s="277"/>
      <c r="S89" s="278" t="s">
        <v>111</v>
      </c>
      <c r="T89" s="278"/>
      <c r="U89" s="279"/>
    </row>
    <row r="90" spans="1:21" s="729" customFormat="1" ht="21" customHeight="1" thickBot="1">
      <c r="A90" s="270"/>
      <c r="B90" s="271"/>
      <c r="C90" s="768" t="s">
        <v>152</v>
      </c>
      <c r="D90" s="768"/>
      <c r="E90" s="768"/>
      <c r="F90" s="768"/>
      <c r="G90" s="769"/>
      <c r="H90" s="768"/>
      <c r="I90" s="277"/>
      <c r="J90" s="278" t="s">
        <v>112</v>
      </c>
      <c r="K90" s="278"/>
      <c r="L90" s="278"/>
      <c r="M90" s="278"/>
      <c r="N90" s="278"/>
      <c r="O90" s="278"/>
      <c r="P90" s="278"/>
      <c r="Q90" s="278"/>
      <c r="R90" s="277"/>
      <c r="S90" s="278" t="s">
        <v>111</v>
      </c>
      <c r="T90" s="278"/>
      <c r="U90" s="279"/>
    </row>
    <row r="91" spans="1:21" s="729" customFormat="1" ht="21" customHeight="1" thickBot="1">
      <c r="A91" s="270"/>
      <c r="B91" s="271"/>
      <c r="C91" s="768" t="s">
        <v>153</v>
      </c>
      <c r="D91" s="768"/>
      <c r="E91" s="768"/>
      <c r="F91" s="768"/>
      <c r="G91" s="769"/>
      <c r="H91" s="768"/>
      <c r="I91" s="277"/>
      <c r="J91" s="278" t="s">
        <v>112</v>
      </c>
      <c r="K91" s="278"/>
      <c r="L91" s="278"/>
      <c r="M91" s="278"/>
      <c r="N91" s="278"/>
      <c r="O91" s="278"/>
      <c r="P91" s="278"/>
      <c r="Q91" s="278"/>
      <c r="R91" s="277"/>
      <c r="S91" s="278" t="s">
        <v>111</v>
      </c>
      <c r="T91" s="278"/>
      <c r="U91" s="279"/>
    </row>
    <row r="92" spans="1:21" s="729" customFormat="1" ht="21" customHeight="1" thickBot="1">
      <c r="A92" s="270"/>
      <c r="B92" s="271"/>
      <c r="C92" s="768" t="s">
        <v>182</v>
      </c>
      <c r="D92" s="768"/>
      <c r="E92" s="768"/>
      <c r="F92" s="768"/>
      <c r="G92" s="769"/>
      <c r="H92" s="768"/>
      <c r="I92" s="277"/>
      <c r="J92" s="278" t="s">
        <v>112</v>
      </c>
      <c r="K92" s="278"/>
      <c r="L92" s="278"/>
      <c r="M92" s="278"/>
      <c r="N92" s="278"/>
      <c r="O92" s="278"/>
      <c r="P92" s="278"/>
      <c r="Q92" s="278"/>
      <c r="R92" s="277"/>
      <c r="S92" s="278" t="s">
        <v>111</v>
      </c>
      <c r="T92" s="278"/>
      <c r="U92" s="279"/>
    </row>
    <row r="93" spans="1:21" s="729" customFormat="1" ht="21" customHeight="1" thickBot="1">
      <c r="A93" s="270"/>
      <c r="B93" s="271"/>
      <c r="C93" s="768" t="s">
        <v>175</v>
      </c>
      <c r="D93" s="768"/>
      <c r="E93" s="768"/>
      <c r="F93" s="768"/>
      <c r="G93" s="769"/>
      <c r="H93" s="768"/>
      <c r="I93" s="277"/>
      <c r="J93" s="278" t="s">
        <v>112</v>
      </c>
      <c r="K93" s="278"/>
      <c r="L93" s="278"/>
      <c r="M93" s="278"/>
      <c r="N93" s="278"/>
      <c r="O93" s="278"/>
      <c r="P93" s="278"/>
      <c r="Q93" s="278"/>
      <c r="R93" s="277"/>
      <c r="S93" s="278" t="s">
        <v>111</v>
      </c>
      <c r="T93" s="278"/>
      <c r="U93" s="279"/>
    </row>
    <row r="94" spans="1:21" s="729" customFormat="1" ht="21" customHeight="1" thickBot="1">
      <c r="A94" s="270"/>
      <c r="B94" s="271"/>
      <c r="C94" s="768" t="s">
        <v>162</v>
      </c>
      <c r="D94" s="768"/>
      <c r="E94" s="768"/>
      <c r="F94" s="768"/>
      <c r="G94" s="769"/>
      <c r="H94" s="768"/>
      <c r="I94" s="277"/>
      <c r="J94" s="278" t="s">
        <v>112</v>
      </c>
      <c r="K94" s="278"/>
      <c r="L94" s="278"/>
      <c r="M94" s="278"/>
      <c r="N94" s="278"/>
      <c r="O94" s="278"/>
      <c r="P94" s="278"/>
      <c r="Q94" s="278"/>
      <c r="R94" s="277"/>
      <c r="S94" s="278" t="s">
        <v>111</v>
      </c>
      <c r="T94" s="278"/>
      <c r="U94" s="279"/>
    </row>
    <row r="95" spans="1:21" s="729" customFormat="1" ht="21" customHeight="1" thickBot="1">
      <c r="A95" s="270"/>
      <c r="B95" s="271"/>
      <c r="C95" s="768" t="s">
        <v>158</v>
      </c>
      <c r="D95" s="768"/>
      <c r="E95" s="768"/>
      <c r="F95" s="768"/>
      <c r="G95" s="769"/>
      <c r="H95" s="768"/>
      <c r="I95" s="277"/>
      <c r="J95" s="278" t="s">
        <v>112</v>
      </c>
      <c r="K95" s="278"/>
      <c r="L95" s="278"/>
      <c r="M95" s="278"/>
      <c r="N95" s="278"/>
      <c r="O95" s="278"/>
      <c r="P95" s="278"/>
      <c r="Q95" s="278"/>
      <c r="R95" s="277"/>
      <c r="S95" s="278" t="s">
        <v>111</v>
      </c>
      <c r="T95" s="278"/>
      <c r="U95" s="279"/>
    </row>
    <row r="96" spans="1:21" s="729" customFormat="1" ht="21" customHeight="1" thickBot="1">
      <c r="A96" s="270"/>
      <c r="B96" s="271"/>
      <c r="C96" s="768" t="s">
        <v>185</v>
      </c>
      <c r="D96" s="768"/>
      <c r="E96" s="768"/>
      <c r="F96" s="768"/>
      <c r="G96" s="769"/>
      <c r="H96" s="768"/>
      <c r="I96" s="277"/>
      <c r="J96" s="278" t="s">
        <v>112</v>
      </c>
      <c r="K96" s="278"/>
      <c r="L96" s="278"/>
      <c r="M96" s="278"/>
      <c r="N96" s="278"/>
      <c r="O96" s="278"/>
      <c r="P96" s="278"/>
      <c r="Q96" s="278"/>
      <c r="R96" s="277"/>
      <c r="S96" s="278" t="s">
        <v>111</v>
      </c>
      <c r="T96" s="278"/>
      <c r="U96" s="279"/>
    </row>
    <row r="97" spans="1:21" s="729" customFormat="1" ht="21" customHeight="1" thickBot="1">
      <c r="A97" s="270"/>
      <c r="B97" s="271"/>
      <c r="C97" s="768" t="s">
        <v>156</v>
      </c>
      <c r="D97" s="768"/>
      <c r="E97" s="768"/>
      <c r="F97" s="768"/>
      <c r="G97" s="769"/>
      <c r="H97" s="768"/>
      <c r="I97" s="277"/>
      <c r="J97" s="278" t="s">
        <v>112</v>
      </c>
      <c r="K97" s="278"/>
      <c r="L97" s="278"/>
      <c r="M97" s="278"/>
      <c r="N97" s="278"/>
      <c r="O97" s="278"/>
      <c r="P97" s="278"/>
      <c r="Q97" s="278"/>
      <c r="R97" s="277"/>
      <c r="S97" s="278" t="s">
        <v>111</v>
      </c>
      <c r="T97" s="278"/>
      <c r="U97" s="279"/>
    </row>
    <row r="98" spans="1:21" s="729" customFormat="1" ht="21" customHeight="1" thickBot="1">
      <c r="A98" s="270"/>
      <c r="B98" s="271"/>
      <c r="C98" s="768" t="s">
        <v>155</v>
      </c>
      <c r="D98" s="768"/>
      <c r="E98" s="768"/>
      <c r="F98" s="768"/>
      <c r="G98" s="769"/>
      <c r="H98" s="768"/>
      <c r="I98" s="277"/>
      <c r="J98" s="278" t="s">
        <v>112</v>
      </c>
      <c r="K98" s="278"/>
      <c r="L98" s="278"/>
      <c r="M98" s="278"/>
      <c r="N98" s="278"/>
      <c r="O98" s="278"/>
      <c r="P98" s="278"/>
      <c r="Q98" s="278"/>
      <c r="R98" s="277"/>
      <c r="S98" s="278" t="s">
        <v>111</v>
      </c>
      <c r="T98" s="278"/>
      <c r="U98" s="279"/>
    </row>
    <row r="99" spans="1:21" s="729" customFormat="1" ht="21" customHeight="1" thickBot="1">
      <c r="A99" s="270"/>
      <c r="B99" s="271"/>
      <c r="C99" s="768" t="s">
        <v>1030</v>
      </c>
      <c r="D99" s="768"/>
      <c r="E99" s="768"/>
      <c r="F99" s="768"/>
      <c r="G99" s="769"/>
      <c r="H99" s="768"/>
      <c r="I99" s="277"/>
      <c r="J99" s="278" t="s">
        <v>112</v>
      </c>
      <c r="K99" s="278"/>
      <c r="L99" s="278"/>
      <c r="M99" s="278"/>
      <c r="N99" s="278"/>
      <c r="O99" s="278"/>
      <c r="P99" s="278"/>
      <c r="Q99" s="278"/>
      <c r="R99" s="277"/>
      <c r="S99" s="278" t="s">
        <v>111</v>
      </c>
      <c r="T99" s="278"/>
      <c r="U99" s="279"/>
    </row>
    <row r="100" spans="1:21" s="729" customFormat="1" ht="21" customHeight="1" thickBot="1">
      <c r="A100" s="270"/>
      <c r="B100" s="271"/>
      <c r="C100" s="768" t="s">
        <v>1031</v>
      </c>
      <c r="D100" s="768"/>
      <c r="E100" s="768"/>
      <c r="F100" s="768"/>
      <c r="G100" s="769"/>
      <c r="H100" s="768"/>
      <c r="I100" s="277"/>
      <c r="J100" s="278" t="s">
        <v>112</v>
      </c>
      <c r="K100" s="278"/>
      <c r="L100" s="278"/>
      <c r="M100" s="278"/>
      <c r="N100" s="278"/>
      <c r="O100" s="278"/>
      <c r="P100" s="278"/>
      <c r="Q100" s="278"/>
      <c r="R100" s="277"/>
      <c r="S100" s="278" t="s">
        <v>111</v>
      </c>
      <c r="T100" s="278"/>
      <c r="U100" s="279"/>
    </row>
    <row r="101" spans="1:21" s="729" customFormat="1" ht="21" customHeight="1" thickBot="1">
      <c r="A101" s="270"/>
      <c r="B101" s="271"/>
      <c r="C101" s="768" t="s">
        <v>164</v>
      </c>
      <c r="D101" s="768"/>
      <c r="E101" s="768"/>
      <c r="F101" s="768"/>
      <c r="G101" s="769"/>
      <c r="H101" s="768"/>
      <c r="I101" s="277"/>
      <c r="J101" s="278" t="s">
        <v>112</v>
      </c>
      <c r="K101" s="278"/>
      <c r="L101" s="278"/>
      <c r="M101" s="278"/>
      <c r="N101" s="278"/>
      <c r="O101" s="278"/>
      <c r="P101" s="278"/>
      <c r="Q101" s="278"/>
      <c r="R101" s="277"/>
      <c r="S101" s="278" t="s">
        <v>111</v>
      </c>
      <c r="T101" s="278"/>
      <c r="U101" s="279"/>
    </row>
    <row r="102" spans="1:21" s="729" customFormat="1" ht="21" customHeight="1" thickBot="1">
      <c r="A102" s="270"/>
      <c r="B102" s="271"/>
      <c r="C102" s="768" t="s">
        <v>139</v>
      </c>
      <c r="D102" s="768"/>
      <c r="E102" s="768"/>
      <c r="F102" s="768"/>
      <c r="G102" s="769"/>
      <c r="H102" s="768"/>
      <c r="I102" s="277"/>
      <c r="J102" s="278" t="s">
        <v>112</v>
      </c>
      <c r="K102" s="278"/>
      <c r="L102" s="278"/>
      <c r="M102" s="278"/>
      <c r="N102" s="278"/>
      <c r="O102" s="278"/>
      <c r="P102" s="278"/>
      <c r="Q102" s="278"/>
      <c r="R102" s="277"/>
      <c r="S102" s="278" t="s">
        <v>111</v>
      </c>
      <c r="T102" s="278"/>
      <c r="U102" s="279"/>
    </row>
    <row r="103" spans="1:21" s="729" customFormat="1" ht="21" customHeight="1" thickBot="1">
      <c r="A103" s="270"/>
      <c r="B103" s="271"/>
      <c r="C103" s="768" t="s">
        <v>1032</v>
      </c>
      <c r="D103" s="768"/>
      <c r="E103" s="768"/>
      <c r="F103" s="768"/>
      <c r="G103" s="769"/>
      <c r="H103" s="768"/>
      <c r="I103" s="277"/>
      <c r="J103" s="278" t="s">
        <v>112</v>
      </c>
      <c r="K103" s="278"/>
      <c r="L103" s="278"/>
      <c r="M103" s="278"/>
      <c r="N103" s="278"/>
      <c r="O103" s="278"/>
      <c r="P103" s="278"/>
      <c r="Q103" s="278"/>
      <c r="R103" s="277"/>
      <c r="S103" s="278" t="s">
        <v>111</v>
      </c>
      <c r="T103" s="278"/>
      <c r="U103" s="279"/>
    </row>
    <row r="104" spans="1:21" s="729" customFormat="1" ht="21" customHeight="1" thickBot="1">
      <c r="A104" s="270"/>
      <c r="B104" s="271"/>
      <c r="C104" s="768" t="s">
        <v>165</v>
      </c>
      <c r="D104" s="768"/>
      <c r="E104" s="768"/>
      <c r="F104" s="768"/>
      <c r="G104" s="769"/>
      <c r="H104" s="768"/>
      <c r="I104" s="277"/>
      <c r="J104" s="278" t="s">
        <v>112</v>
      </c>
      <c r="K104" s="278"/>
      <c r="L104" s="278"/>
      <c r="M104" s="278"/>
      <c r="N104" s="278"/>
      <c r="O104" s="278"/>
      <c r="P104" s="278"/>
      <c r="Q104" s="278"/>
      <c r="R104" s="277"/>
      <c r="S104" s="278" t="s">
        <v>111</v>
      </c>
      <c r="T104" s="271"/>
      <c r="U104" s="753"/>
    </row>
    <row r="105" spans="1:21" s="729" customFormat="1" ht="21" customHeight="1" thickBot="1">
      <c r="A105" s="270"/>
      <c r="B105" s="271"/>
      <c r="C105" s="768" t="s">
        <v>173</v>
      </c>
      <c r="D105" s="768"/>
      <c r="E105" s="768"/>
      <c r="F105" s="768"/>
      <c r="G105" s="769"/>
      <c r="H105" s="775"/>
      <c r="I105" s="277"/>
      <c r="J105" s="278" t="s">
        <v>112</v>
      </c>
      <c r="K105" s="278"/>
      <c r="L105" s="278"/>
      <c r="M105" s="278"/>
      <c r="N105" s="278"/>
      <c r="O105" s="278"/>
      <c r="P105" s="278"/>
      <c r="Q105" s="278"/>
      <c r="R105" s="277"/>
      <c r="S105" s="278" t="s">
        <v>111</v>
      </c>
      <c r="T105" s="271"/>
      <c r="U105" s="753"/>
    </row>
    <row r="106" spans="1:21" s="729" customFormat="1" ht="21" customHeight="1" thickBot="1">
      <c r="A106" s="270"/>
      <c r="B106" s="271"/>
      <c r="C106" s="768" t="s">
        <v>1033</v>
      </c>
      <c r="D106" s="768"/>
      <c r="E106" s="768"/>
      <c r="F106" s="768"/>
      <c r="G106" s="769"/>
      <c r="H106" s="776"/>
      <c r="I106" s="277"/>
      <c r="J106" s="278" t="s">
        <v>112</v>
      </c>
      <c r="K106" s="278"/>
      <c r="L106" s="278"/>
      <c r="M106" s="278"/>
      <c r="N106" s="278"/>
      <c r="O106" s="278"/>
      <c r="P106" s="278"/>
      <c r="Q106" s="278"/>
      <c r="R106" s="277"/>
      <c r="S106" s="278" t="s">
        <v>111</v>
      </c>
      <c r="T106" s="271"/>
      <c r="U106" s="753"/>
    </row>
    <row r="107" spans="1:21" s="729" customFormat="1" ht="21" customHeight="1" thickBot="1">
      <c r="A107" s="270"/>
      <c r="B107" s="271"/>
      <c r="C107" s="768" t="s">
        <v>1034</v>
      </c>
      <c r="D107" s="768"/>
      <c r="E107" s="768"/>
      <c r="F107" s="768"/>
      <c r="G107" s="769"/>
      <c r="H107" s="768"/>
      <c r="I107" s="277"/>
      <c r="J107" s="278" t="s">
        <v>112</v>
      </c>
      <c r="K107" s="768"/>
      <c r="L107" s="278"/>
      <c r="M107" s="278"/>
      <c r="N107" s="278"/>
      <c r="O107" s="278"/>
      <c r="P107" s="278"/>
      <c r="Q107" s="278"/>
      <c r="R107" s="277"/>
      <c r="S107" s="278" t="s">
        <v>111</v>
      </c>
      <c r="T107" s="278"/>
      <c r="U107" s="279"/>
    </row>
    <row r="108" spans="1:21" s="729" customFormat="1" ht="21" customHeight="1" thickBot="1">
      <c r="A108" s="270"/>
      <c r="B108" s="271"/>
      <c r="C108" s="768" t="s">
        <v>160</v>
      </c>
      <c r="D108" s="768"/>
      <c r="E108" s="768"/>
      <c r="F108" s="768"/>
      <c r="G108" s="769"/>
      <c r="H108" s="768"/>
      <c r="I108" s="277"/>
      <c r="J108" s="278" t="s">
        <v>112</v>
      </c>
      <c r="K108" s="278"/>
      <c r="L108" s="278"/>
      <c r="M108" s="278"/>
      <c r="N108" s="278"/>
      <c r="O108" s="278"/>
      <c r="P108" s="278"/>
      <c r="Q108" s="278"/>
      <c r="R108" s="277"/>
      <c r="S108" s="278" t="s">
        <v>111</v>
      </c>
      <c r="T108" s="278"/>
      <c r="U108" s="279"/>
    </row>
    <row r="109" spans="1:21" s="729" customFormat="1" ht="21" customHeight="1" thickBot="1">
      <c r="A109" s="270"/>
      <c r="B109" s="271"/>
      <c r="C109" s="768" t="s">
        <v>159</v>
      </c>
      <c r="D109" s="768"/>
      <c r="E109" s="768"/>
      <c r="F109" s="768"/>
      <c r="G109" s="769"/>
      <c r="H109" s="768"/>
      <c r="I109" s="277"/>
      <c r="J109" s="278" t="s">
        <v>112</v>
      </c>
      <c r="K109" s="278"/>
      <c r="L109" s="278"/>
      <c r="M109" s="278"/>
      <c r="N109" s="278"/>
      <c r="O109" s="278"/>
      <c r="P109" s="278"/>
      <c r="Q109" s="278"/>
      <c r="R109" s="277"/>
      <c r="S109" s="278" t="s">
        <v>111</v>
      </c>
      <c r="T109" s="278"/>
      <c r="U109" s="279"/>
    </row>
    <row r="110" spans="1:21" s="729" customFormat="1" ht="21" customHeight="1" thickBot="1">
      <c r="A110" s="270"/>
      <c r="B110" s="271"/>
      <c r="C110" s="768" t="s">
        <v>148</v>
      </c>
      <c r="D110" s="768"/>
      <c r="E110" s="768"/>
      <c r="F110" s="768"/>
      <c r="G110" s="769"/>
      <c r="H110" s="768"/>
      <c r="I110" s="277"/>
      <c r="J110" s="278" t="s">
        <v>112</v>
      </c>
      <c r="K110" s="278"/>
      <c r="L110" s="278"/>
      <c r="M110" s="278"/>
      <c r="N110" s="278"/>
      <c r="O110" s="278"/>
      <c r="P110" s="278"/>
      <c r="Q110" s="278"/>
      <c r="R110" s="277"/>
      <c r="S110" s="278" t="s">
        <v>111</v>
      </c>
      <c r="T110" s="278"/>
      <c r="U110" s="279"/>
    </row>
    <row r="111" spans="1:21" s="729" customFormat="1" ht="21" customHeight="1" thickBot="1">
      <c r="A111" s="270"/>
      <c r="B111" s="271"/>
      <c r="C111" s="768" t="s">
        <v>149</v>
      </c>
      <c r="D111" s="768"/>
      <c r="E111" s="768"/>
      <c r="F111" s="768"/>
      <c r="G111" s="769"/>
      <c r="H111" s="768"/>
      <c r="I111" s="277"/>
      <c r="J111" s="278" t="s">
        <v>112</v>
      </c>
      <c r="K111" s="278"/>
      <c r="L111" s="278"/>
      <c r="M111" s="278"/>
      <c r="N111" s="278"/>
      <c r="O111" s="278"/>
      <c r="P111" s="278"/>
      <c r="Q111" s="278"/>
      <c r="R111" s="277"/>
      <c r="S111" s="278" t="s">
        <v>111</v>
      </c>
      <c r="T111" s="278"/>
      <c r="U111" s="279"/>
    </row>
    <row r="112" spans="1:21" s="729" customFormat="1" ht="21" customHeight="1" thickBot="1">
      <c r="A112" s="270"/>
      <c r="B112" s="271"/>
      <c r="C112" s="768" t="s">
        <v>170</v>
      </c>
      <c r="D112" s="768"/>
      <c r="E112" s="768"/>
      <c r="F112" s="768"/>
      <c r="G112" s="769"/>
      <c r="H112" s="768"/>
      <c r="I112" s="277"/>
      <c r="J112" s="278" t="s">
        <v>112</v>
      </c>
      <c r="K112" s="278"/>
      <c r="L112" s="278"/>
      <c r="M112" s="278"/>
      <c r="N112" s="278"/>
      <c r="O112" s="278"/>
      <c r="P112" s="278"/>
      <c r="Q112" s="278"/>
      <c r="R112" s="277"/>
      <c r="S112" s="278" t="s">
        <v>111</v>
      </c>
      <c r="T112" s="278"/>
      <c r="U112" s="279"/>
    </row>
    <row r="113" spans="1:21" s="729" customFormat="1" ht="21" customHeight="1" thickBot="1">
      <c r="A113" s="270"/>
      <c r="B113" s="271"/>
      <c r="C113" s="768" t="s">
        <v>1035</v>
      </c>
      <c r="D113" s="768"/>
      <c r="E113" s="768"/>
      <c r="F113" s="768"/>
      <c r="G113" s="769"/>
      <c r="H113" s="768"/>
      <c r="I113" s="277"/>
      <c r="J113" s="278" t="s">
        <v>112</v>
      </c>
      <c r="K113" s="278"/>
      <c r="L113" s="278"/>
      <c r="M113" s="278"/>
      <c r="N113" s="278"/>
      <c r="O113" s="278"/>
      <c r="P113" s="278"/>
      <c r="Q113" s="278"/>
      <c r="R113" s="277"/>
      <c r="S113" s="278" t="s">
        <v>111</v>
      </c>
      <c r="T113" s="278"/>
      <c r="U113" s="279"/>
    </row>
    <row r="114" spans="1:21" s="729" customFormat="1" ht="21" customHeight="1" thickBot="1">
      <c r="A114" s="270"/>
      <c r="B114" s="271"/>
      <c r="C114" s="768" t="s">
        <v>150</v>
      </c>
      <c r="D114" s="768"/>
      <c r="E114" s="768"/>
      <c r="F114" s="768"/>
      <c r="G114" s="769"/>
      <c r="H114" s="768"/>
      <c r="I114" s="277"/>
      <c r="J114" s="278" t="s">
        <v>112</v>
      </c>
      <c r="K114" s="278"/>
      <c r="L114" s="278"/>
      <c r="M114" s="278"/>
      <c r="N114" s="278"/>
      <c r="O114" s="278"/>
      <c r="P114" s="278"/>
      <c r="Q114" s="278"/>
      <c r="R114" s="277"/>
      <c r="S114" s="278" t="s">
        <v>111</v>
      </c>
      <c r="T114" s="278"/>
      <c r="U114" s="279"/>
    </row>
    <row r="115" spans="1:21" s="729" customFormat="1" ht="21" customHeight="1" thickBot="1">
      <c r="A115" s="270"/>
      <c r="B115" s="271"/>
      <c r="C115" s="768" t="s">
        <v>1036</v>
      </c>
      <c r="D115" s="768"/>
      <c r="E115" s="768"/>
      <c r="F115" s="768"/>
      <c r="G115" s="769"/>
      <c r="H115" s="768"/>
      <c r="I115" s="277"/>
      <c r="J115" s="278" t="s">
        <v>112</v>
      </c>
      <c r="K115" s="278"/>
      <c r="L115" s="278"/>
      <c r="M115" s="278"/>
      <c r="N115" s="278"/>
      <c r="O115" s="278"/>
      <c r="P115" s="278"/>
      <c r="Q115" s="278"/>
      <c r="R115" s="277"/>
      <c r="S115" s="278" t="s">
        <v>111</v>
      </c>
      <c r="T115" s="278"/>
      <c r="U115" s="279"/>
    </row>
    <row r="116" spans="1:21" s="729" customFormat="1" ht="21" customHeight="1" thickBot="1">
      <c r="A116" s="270"/>
      <c r="B116" s="271"/>
      <c r="C116" s="768" t="s">
        <v>1037</v>
      </c>
      <c r="D116" s="768"/>
      <c r="E116" s="768"/>
      <c r="F116" s="768"/>
      <c r="G116" s="769"/>
      <c r="H116" s="768"/>
      <c r="I116" s="277"/>
      <c r="J116" s="278" t="s">
        <v>112</v>
      </c>
      <c r="K116" s="278"/>
      <c r="L116" s="278"/>
      <c r="M116" s="278"/>
      <c r="N116" s="278"/>
      <c r="O116" s="278"/>
      <c r="P116" s="278"/>
      <c r="Q116" s="278"/>
      <c r="R116" s="277"/>
      <c r="S116" s="278" t="s">
        <v>111</v>
      </c>
      <c r="T116" s="278"/>
      <c r="U116" s="279"/>
    </row>
    <row r="117" spans="1:21" s="729" customFormat="1" ht="21" customHeight="1" thickBot="1">
      <c r="A117" s="270"/>
      <c r="B117" s="271"/>
      <c r="C117" s="768" t="s">
        <v>1038</v>
      </c>
      <c r="D117" s="768"/>
      <c r="E117" s="768"/>
      <c r="F117" s="768"/>
      <c r="G117" s="769"/>
      <c r="H117" s="768"/>
      <c r="I117" s="277"/>
      <c r="J117" s="278" t="s">
        <v>112</v>
      </c>
      <c r="K117" s="278"/>
      <c r="L117" s="278"/>
      <c r="M117" s="278"/>
      <c r="N117" s="278"/>
      <c r="O117" s="278"/>
      <c r="P117" s="278"/>
      <c r="Q117" s="278"/>
      <c r="R117" s="277"/>
      <c r="S117" s="278" t="s">
        <v>111</v>
      </c>
      <c r="T117" s="278"/>
      <c r="U117" s="279"/>
    </row>
    <row r="118" spans="1:21" s="729" customFormat="1" ht="21" customHeight="1" thickBot="1">
      <c r="A118" s="270"/>
      <c r="B118" s="271"/>
      <c r="C118" s="768" t="s">
        <v>177</v>
      </c>
      <c r="D118" s="768"/>
      <c r="E118" s="768"/>
      <c r="F118" s="768"/>
      <c r="G118" s="769"/>
      <c r="H118" s="768"/>
      <c r="I118" s="277"/>
      <c r="J118" s="278" t="s">
        <v>112</v>
      </c>
      <c r="K118" s="278"/>
      <c r="L118" s="278"/>
      <c r="M118" s="278"/>
      <c r="N118" s="278"/>
      <c r="O118" s="278"/>
      <c r="P118" s="278"/>
      <c r="Q118" s="278"/>
      <c r="R118" s="277"/>
      <c r="S118" s="278" t="s">
        <v>111</v>
      </c>
      <c r="T118" s="278"/>
      <c r="U118" s="279"/>
    </row>
    <row r="119" spans="1:21" s="729" customFormat="1" ht="21" customHeight="1" thickBot="1">
      <c r="A119" s="270"/>
      <c r="B119" s="271"/>
      <c r="C119" s="768" t="s">
        <v>1039</v>
      </c>
      <c r="D119" s="768"/>
      <c r="E119" s="768"/>
      <c r="F119" s="768"/>
      <c r="G119" s="769"/>
      <c r="H119" s="768"/>
      <c r="I119" s="277"/>
      <c r="J119" s="278" t="s">
        <v>112</v>
      </c>
      <c r="K119" s="278"/>
      <c r="L119" s="278"/>
      <c r="M119" s="278"/>
      <c r="N119" s="278"/>
      <c r="O119" s="278"/>
      <c r="P119" s="278"/>
      <c r="Q119" s="278"/>
      <c r="R119" s="277"/>
      <c r="S119" s="278" t="s">
        <v>111</v>
      </c>
      <c r="T119" s="278"/>
      <c r="U119" s="279"/>
    </row>
    <row r="120" spans="1:21" s="729" customFormat="1" ht="21" customHeight="1" thickBot="1">
      <c r="A120" s="270"/>
      <c r="B120" s="271"/>
      <c r="C120" s="768" t="s">
        <v>1040</v>
      </c>
      <c r="D120" s="768"/>
      <c r="E120" s="768"/>
      <c r="F120" s="768"/>
      <c r="G120" s="769"/>
      <c r="H120" s="768"/>
      <c r="I120" s="277"/>
      <c r="J120" s="278" t="s">
        <v>112</v>
      </c>
      <c r="K120" s="278"/>
      <c r="L120" s="278"/>
      <c r="M120" s="278"/>
      <c r="N120" s="278"/>
      <c r="O120" s="278"/>
      <c r="P120" s="278"/>
      <c r="Q120" s="278"/>
      <c r="R120" s="277"/>
      <c r="S120" s="278" t="s">
        <v>111</v>
      </c>
      <c r="T120" s="278"/>
      <c r="U120" s="279"/>
    </row>
    <row r="121" spans="1:21" s="729" customFormat="1" ht="21" customHeight="1" thickBot="1">
      <c r="A121" s="270"/>
      <c r="B121" s="271"/>
      <c r="C121" s="768" t="s">
        <v>141</v>
      </c>
      <c r="D121" s="768"/>
      <c r="E121" s="768"/>
      <c r="F121" s="768"/>
      <c r="G121" s="769"/>
      <c r="H121" s="768"/>
      <c r="I121" s="277"/>
      <c r="J121" s="278" t="s">
        <v>112</v>
      </c>
      <c r="K121" s="278"/>
      <c r="L121" s="278"/>
      <c r="M121" s="278"/>
      <c r="N121" s="278"/>
      <c r="O121" s="278"/>
      <c r="P121" s="278"/>
      <c r="Q121" s="278"/>
      <c r="R121" s="277"/>
      <c r="S121" s="278" t="s">
        <v>111</v>
      </c>
      <c r="T121" s="278"/>
      <c r="U121" s="279"/>
    </row>
    <row r="122" spans="1:21" s="729" customFormat="1" ht="21" customHeight="1" thickBot="1">
      <c r="A122" s="270"/>
      <c r="B122" s="271"/>
      <c r="C122" s="768" t="s">
        <v>1041</v>
      </c>
      <c r="D122" s="768"/>
      <c r="E122" s="768"/>
      <c r="F122" s="768"/>
      <c r="G122" s="769"/>
      <c r="H122" s="768"/>
      <c r="I122" s="277"/>
      <c r="J122" s="278" t="s">
        <v>112</v>
      </c>
      <c r="K122" s="278"/>
      <c r="L122" s="278"/>
      <c r="M122" s="278"/>
      <c r="N122" s="278"/>
      <c r="O122" s="278"/>
      <c r="P122" s="278"/>
      <c r="Q122" s="278"/>
      <c r="R122" s="277"/>
      <c r="S122" s="278" t="s">
        <v>111</v>
      </c>
      <c r="T122" s="278"/>
      <c r="U122" s="279"/>
    </row>
    <row r="123" spans="1:21" s="729" customFormat="1" ht="21" customHeight="1" thickBot="1">
      <c r="A123" s="270"/>
      <c r="B123" s="271"/>
      <c r="C123" s="768" t="s">
        <v>183</v>
      </c>
      <c r="D123" s="768"/>
      <c r="E123" s="768"/>
      <c r="F123" s="768"/>
      <c r="G123" s="769"/>
      <c r="H123" s="768"/>
      <c r="I123" s="277"/>
      <c r="J123" s="278" t="s">
        <v>112</v>
      </c>
      <c r="K123" s="278"/>
      <c r="L123" s="278"/>
      <c r="M123" s="278"/>
      <c r="N123" s="278"/>
      <c r="O123" s="278"/>
      <c r="P123" s="278"/>
      <c r="Q123" s="278"/>
      <c r="R123" s="277"/>
      <c r="S123" s="278" t="s">
        <v>111</v>
      </c>
      <c r="T123" s="278"/>
      <c r="U123" s="279"/>
    </row>
    <row r="124" spans="1:21" s="729" customFormat="1" ht="21" customHeight="1" thickBot="1">
      <c r="A124" s="270"/>
      <c r="B124" s="271"/>
      <c r="C124" s="768" t="s">
        <v>144</v>
      </c>
      <c r="D124" s="768"/>
      <c r="E124" s="768"/>
      <c r="F124" s="768"/>
      <c r="G124" s="769"/>
      <c r="H124" s="768"/>
      <c r="I124" s="277"/>
      <c r="J124" s="278" t="s">
        <v>112</v>
      </c>
      <c r="K124" s="278"/>
      <c r="L124" s="278"/>
      <c r="M124" s="278"/>
      <c r="N124" s="278"/>
      <c r="O124" s="278"/>
      <c r="P124" s="278"/>
      <c r="Q124" s="278"/>
      <c r="R124" s="277"/>
      <c r="S124" s="278" t="s">
        <v>111</v>
      </c>
      <c r="T124" s="278"/>
      <c r="U124" s="279"/>
    </row>
    <row r="125" spans="1:21" s="729" customFormat="1" ht="21" customHeight="1" thickBot="1">
      <c r="A125" s="270"/>
      <c r="B125" s="271"/>
      <c r="C125" s="768" t="s">
        <v>1042</v>
      </c>
      <c r="D125" s="768"/>
      <c r="E125" s="768"/>
      <c r="F125" s="768"/>
      <c r="G125" s="769"/>
      <c r="H125" s="768"/>
      <c r="I125" s="277"/>
      <c r="J125" s="278" t="s">
        <v>112</v>
      </c>
      <c r="K125" s="278"/>
      <c r="L125" s="278"/>
      <c r="M125" s="278"/>
      <c r="N125" s="278"/>
      <c r="O125" s="278"/>
      <c r="P125" s="278"/>
      <c r="Q125" s="278"/>
      <c r="R125" s="277"/>
      <c r="S125" s="278" t="s">
        <v>111</v>
      </c>
      <c r="T125" s="278"/>
      <c r="U125" s="279"/>
    </row>
    <row r="126" spans="1:21" s="729" customFormat="1" ht="21" customHeight="1" thickBot="1">
      <c r="A126" s="270"/>
      <c r="B126" s="271"/>
      <c r="C126" s="768" t="s">
        <v>1043</v>
      </c>
      <c r="D126" s="768"/>
      <c r="E126" s="768"/>
      <c r="F126" s="768"/>
      <c r="G126" s="769"/>
      <c r="H126" s="768"/>
      <c r="I126" s="277"/>
      <c r="J126" s="278" t="s">
        <v>112</v>
      </c>
      <c r="K126" s="278"/>
      <c r="L126" s="278"/>
      <c r="M126" s="278"/>
      <c r="N126" s="278"/>
      <c r="O126" s="278"/>
      <c r="P126" s="278"/>
      <c r="Q126" s="278"/>
      <c r="R126" s="277"/>
      <c r="S126" s="278" t="s">
        <v>111</v>
      </c>
      <c r="T126" s="278"/>
      <c r="U126" s="279"/>
    </row>
    <row r="127" spans="1:21" s="729" customFormat="1" ht="21" customHeight="1" thickBot="1">
      <c r="A127" s="270"/>
      <c r="B127" s="271"/>
      <c r="C127" s="768" t="s">
        <v>145</v>
      </c>
      <c r="D127" s="768"/>
      <c r="E127" s="768"/>
      <c r="F127" s="768"/>
      <c r="G127" s="769"/>
      <c r="H127" s="768"/>
      <c r="I127" s="277"/>
      <c r="J127" s="278" t="s">
        <v>112</v>
      </c>
      <c r="K127" s="278"/>
      <c r="L127" s="278"/>
      <c r="M127" s="278"/>
      <c r="N127" s="278"/>
      <c r="O127" s="278"/>
      <c r="P127" s="278"/>
      <c r="Q127" s="278"/>
      <c r="R127" s="277"/>
      <c r="S127" s="278" t="s">
        <v>111</v>
      </c>
      <c r="T127" s="278"/>
      <c r="U127" s="279"/>
    </row>
    <row r="128" spans="1:21" s="729" customFormat="1" ht="21" customHeight="1" thickBot="1">
      <c r="A128" s="270"/>
      <c r="B128" s="271"/>
      <c r="C128" s="768" t="s">
        <v>1044</v>
      </c>
      <c r="D128" s="768"/>
      <c r="E128" s="768"/>
      <c r="F128" s="768"/>
      <c r="G128" s="769"/>
      <c r="H128" s="768"/>
      <c r="I128" s="277"/>
      <c r="J128" s="278" t="s">
        <v>112</v>
      </c>
      <c r="K128" s="278"/>
      <c r="L128" s="278"/>
      <c r="M128" s="278"/>
      <c r="N128" s="278"/>
      <c r="O128" s="278"/>
      <c r="P128" s="278"/>
      <c r="Q128" s="278"/>
      <c r="R128" s="277"/>
      <c r="S128" s="278" t="s">
        <v>111</v>
      </c>
      <c r="T128" s="278"/>
      <c r="U128" s="279"/>
    </row>
    <row r="129" spans="1:21" s="729" customFormat="1" ht="21" customHeight="1" thickBot="1">
      <c r="A129" s="270"/>
      <c r="B129" s="271"/>
      <c r="C129" s="768" t="s">
        <v>1045</v>
      </c>
      <c r="D129" s="768"/>
      <c r="E129" s="768"/>
      <c r="F129" s="768"/>
      <c r="G129" s="769"/>
      <c r="H129" s="768"/>
      <c r="I129" s="277"/>
      <c r="J129" s="278" t="s">
        <v>112</v>
      </c>
      <c r="K129" s="278"/>
      <c r="L129" s="278"/>
      <c r="M129" s="278"/>
      <c r="N129" s="278"/>
      <c r="O129" s="278"/>
      <c r="P129" s="278"/>
      <c r="Q129" s="278"/>
      <c r="R129" s="277"/>
      <c r="S129" s="278" t="s">
        <v>111</v>
      </c>
      <c r="T129" s="278"/>
      <c r="U129" s="279"/>
    </row>
    <row r="130" spans="1:21" s="729" customFormat="1" ht="21" customHeight="1" thickBot="1">
      <c r="A130" s="270"/>
      <c r="B130" s="271"/>
      <c r="C130" s="768" t="s">
        <v>147</v>
      </c>
      <c r="D130" s="768"/>
      <c r="E130" s="768"/>
      <c r="F130" s="768"/>
      <c r="G130" s="769"/>
      <c r="H130" s="768"/>
      <c r="I130" s="277"/>
      <c r="J130" s="278" t="s">
        <v>112</v>
      </c>
      <c r="K130" s="278"/>
      <c r="L130" s="278"/>
      <c r="M130" s="278"/>
      <c r="N130" s="278"/>
      <c r="O130" s="278"/>
      <c r="P130" s="278"/>
      <c r="Q130" s="278"/>
      <c r="R130" s="277"/>
      <c r="S130" s="278" t="s">
        <v>111</v>
      </c>
      <c r="T130" s="278"/>
      <c r="U130" s="279"/>
    </row>
    <row r="131" spans="1:21" s="729" customFormat="1" ht="21" customHeight="1" thickBot="1">
      <c r="A131" s="270"/>
      <c r="B131" s="271"/>
      <c r="C131" s="768" t="s">
        <v>161</v>
      </c>
      <c r="D131" s="768"/>
      <c r="E131" s="768"/>
      <c r="F131" s="768"/>
      <c r="G131" s="769"/>
      <c r="H131" s="768"/>
      <c r="I131" s="277"/>
      <c r="J131" s="278" t="s">
        <v>112</v>
      </c>
      <c r="K131" s="278"/>
      <c r="L131" s="278"/>
      <c r="M131" s="278"/>
      <c r="N131" s="278"/>
      <c r="O131" s="278"/>
      <c r="P131" s="278"/>
      <c r="Q131" s="278"/>
      <c r="R131" s="277"/>
      <c r="S131" s="278" t="s">
        <v>111</v>
      </c>
      <c r="T131" s="278"/>
      <c r="U131" s="279"/>
    </row>
    <row r="132" spans="1:21" s="729" customFormat="1" ht="21" customHeight="1" thickBot="1">
      <c r="A132" s="270"/>
      <c r="B132" s="271"/>
      <c r="C132" s="768" t="s">
        <v>176</v>
      </c>
      <c r="D132" s="768"/>
      <c r="E132" s="768"/>
      <c r="F132" s="768"/>
      <c r="G132" s="769"/>
      <c r="H132" s="768"/>
      <c r="I132" s="277"/>
      <c r="J132" s="278" t="s">
        <v>112</v>
      </c>
      <c r="K132" s="278"/>
      <c r="L132" s="278"/>
      <c r="M132" s="278"/>
      <c r="N132" s="278"/>
      <c r="O132" s="278"/>
      <c r="P132" s="278"/>
      <c r="Q132" s="278"/>
      <c r="R132" s="277"/>
      <c r="S132" s="278" t="s">
        <v>111</v>
      </c>
      <c r="T132" s="278"/>
      <c r="U132" s="279"/>
    </row>
    <row r="133" spans="1:21" s="729" customFormat="1" ht="21" customHeight="1" thickBot="1">
      <c r="A133" s="270"/>
      <c r="B133" s="271"/>
      <c r="C133" s="768" t="s">
        <v>174</v>
      </c>
      <c r="D133" s="768"/>
      <c r="E133" s="768"/>
      <c r="F133" s="768"/>
      <c r="G133" s="769"/>
      <c r="H133" s="768"/>
      <c r="I133" s="277"/>
      <c r="J133" s="278" t="s">
        <v>112</v>
      </c>
      <c r="K133" s="278"/>
      <c r="L133" s="278"/>
      <c r="M133" s="278"/>
      <c r="N133" s="278"/>
      <c r="O133" s="278"/>
      <c r="P133" s="278"/>
      <c r="Q133" s="278"/>
      <c r="R133" s="277"/>
      <c r="S133" s="278" t="s">
        <v>111</v>
      </c>
      <c r="T133" s="278"/>
      <c r="U133" s="279"/>
    </row>
    <row r="134" spans="1:21" s="729" customFormat="1" ht="21" customHeight="1" thickBot="1">
      <c r="A134" s="270"/>
      <c r="B134" s="271"/>
      <c r="C134" s="768" t="s">
        <v>1046</v>
      </c>
      <c r="D134" s="768"/>
      <c r="E134" s="768"/>
      <c r="F134" s="768"/>
      <c r="G134" s="769"/>
      <c r="H134" s="768"/>
      <c r="I134" s="277"/>
      <c r="J134" s="278" t="s">
        <v>112</v>
      </c>
      <c r="K134" s="278"/>
      <c r="L134" s="278"/>
      <c r="M134" s="278"/>
      <c r="N134" s="278"/>
      <c r="O134" s="278"/>
      <c r="P134" s="278"/>
      <c r="Q134" s="278"/>
      <c r="R134" s="277"/>
      <c r="S134" s="278" t="s">
        <v>111</v>
      </c>
      <c r="T134" s="278"/>
      <c r="U134" s="279"/>
    </row>
    <row r="135" spans="1:21" s="729" customFormat="1" ht="21" customHeight="1" thickBot="1">
      <c r="A135" s="270"/>
      <c r="B135" s="271"/>
      <c r="C135" s="768" t="s">
        <v>1047</v>
      </c>
      <c r="D135" s="768"/>
      <c r="E135" s="768"/>
      <c r="F135" s="768"/>
      <c r="G135" s="769"/>
      <c r="H135" s="768"/>
      <c r="I135" s="277"/>
      <c r="J135" s="278" t="s">
        <v>112</v>
      </c>
      <c r="K135" s="278"/>
      <c r="L135" s="278"/>
      <c r="M135" s="278"/>
      <c r="N135" s="278"/>
      <c r="O135" s="278"/>
      <c r="P135" s="278"/>
      <c r="Q135" s="278"/>
      <c r="R135" s="277"/>
      <c r="S135" s="278" t="s">
        <v>111</v>
      </c>
      <c r="T135" s="278"/>
      <c r="U135" s="279"/>
    </row>
    <row r="136" spans="1:21" s="729" customFormat="1" ht="21" customHeight="1" thickBot="1">
      <c r="A136" s="270"/>
      <c r="B136" s="271"/>
      <c r="C136" s="768" t="s">
        <v>1048</v>
      </c>
      <c r="D136" s="768"/>
      <c r="E136" s="768"/>
      <c r="F136" s="768"/>
      <c r="G136" s="769"/>
      <c r="H136" s="768"/>
      <c r="I136" s="277"/>
      <c r="J136" s="278" t="s">
        <v>112</v>
      </c>
      <c r="K136" s="278"/>
      <c r="L136" s="278"/>
      <c r="M136" s="278"/>
      <c r="N136" s="278"/>
      <c r="O136" s="278"/>
      <c r="P136" s="278"/>
      <c r="Q136" s="278"/>
      <c r="R136" s="277"/>
      <c r="S136" s="278" t="s">
        <v>111</v>
      </c>
      <c r="T136" s="278"/>
      <c r="U136" s="279"/>
    </row>
    <row r="137" spans="1:21" s="729" customFormat="1" ht="21" customHeight="1" thickBot="1">
      <c r="A137" s="270"/>
      <c r="B137" s="271"/>
      <c r="C137" s="768" t="s">
        <v>1049</v>
      </c>
      <c r="D137" s="768"/>
      <c r="E137" s="768"/>
      <c r="F137" s="768"/>
      <c r="G137" s="769"/>
      <c r="H137" s="768"/>
      <c r="I137" s="277"/>
      <c r="J137" s="278" t="s">
        <v>112</v>
      </c>
      <c r="K137" s="278"/>
      <c r="L137" s="278"/>
      <c r="M137" s="278"/>
      <c r="N137" s="278"/>
      <c r="O137" s="278"/>
      <c r="P137" s="278"/>
      <c r="Q137" s="278"/>
      <c r="R137" s="277"/>
      <c r="S137" s="278" t="s">
        <v>112</v>
      </c>
      <c r="T137" s="278"/>
      <c r="U137" s="279"/>
    </row>
    <row r="138" spans="1:21" s="729" customFormat="1" ht="21" customHeight="1" thickBot="1">
      <c r="A138" s="270"/>
      <c r="B138" s="271"/>
      <c r="C138" s="768" t="s">
        <v>146</v>
      </c>
      <c r="D138" s="768"/>
      <c r="E138" s="768"/>
      <c r="F138" s="768"/>
      <c r="G138" s="769"/>
      <c r="H138" s="768"/>
      <c r="I138" s="277"/>
      <c r="J138" s="278" t="s">
        <v>112</v>
      </c>
      <c r="K138" s="278"/>
      <c r="L138" s="278"/>
      <c r="M138" s="278"/>
      <c r="N138" s="278"/>
      <c r="O138" s="278"/>
      <c r="P138" s="278"/>
      <c r="Q138" s="278"/>
      <c r="R138" s="277"/>
      <c r="S138" s="278" t="s">
        <v>111</v>
      </c>
      <c r="T138" s="278"/>
      <c r="U138" s="279"/>
    </row>
    <row r="139" spans="1:21" s="729" customFormat="1" ht="21" customHeight="1" thickBot="1">
      <c r="A139" s="270"/>
      <c r="B139" s="271"/>
      <c r="C139" s="777" t="s">
        <v>184</v>
      </c>
      <c r="D139" s="777"/>
      <c r="E139" s="777"/>
      <c r="F139" s="777"/>
      <c r="G139" s="777"/>
      <c r="H139" s="778"/>
      <c r="I139" s="277"/>
      <c r="J139" s="278" t="s">
        <v>112</v>
      </c>
      <c r="K139" s="278"/>
      <c r="L139" s="278"/>
      <c r="M139" s="278"/>
      <c r="N139" s="278"/>
      <c r="O139" s="278"/>
      <c r="P139" s="278"/>
      <c r="Q139" s="278"/>
      <c r="R139" s="277"/>
      <c r="S139" s="278" t="s">
        <v>111</v>
      </c>
      <c r="T139" s="278"/>
      <c r="U139" s="279"/>
    </row>
    <row r="140" spans="1:21" s="729" customFormat="1" ht="21" customHeight="1" thickBot="1">
      <c r="A140" s="270"/>
      <c r="B140" s="271"/>
      <c r="C140" s="768" t="s">
        <v>168</v>
      </c>
      <c r="D140" s="768"/>
      <c r="E140" s="768"/>
      <c r="F140" s="774"/>
      <c r="G140" s="769"/>
      <c r="H140" s="769"/>
      <c r="I140" s="277"/>
      <c r="J140" s="278" t="s">
        <v>112</v>
      </c>
      <c r="K140" s="278"/>
      <c r="L140" s="278"/>
      <c r="M140" s="278"/>
      <c r="N140" s="278"/>
      <c r="O140" s="278"/>
      <c r="P140" s="278"/>
      <c r="Q140" s="278"/>
      <c r="R140" s="277"/>
      <c r="S140" s="278" t="s">
        <v>111</v>
      </c>
      <c r="T140" s="278"/>
      <c r="U140" s="279"/>
    </row>
    <row r="141" spans="1:21" s="729" customFormat="1" ht="21" customHeight="1" thickBot="1">
      <c r="A141" s="270"/>
      <c r="B141" s="271"/>
      <c r="C141" s="768" t="s">
        <v>1050</v>
      </c>
      <c r="D141" s="768"/>
      <c r="E141" s="768"/>
      <c r="F141" s="768"/>
      <c r="G141" s="769"/>
      <c r="H141" s="768"/>
      <c r="I141" s="277"/>
      <c r="J141" s="278" t="s">
        <v>112</v>
      </c>
      <c r="K141" s="278"/>
      <c r="L141" s="278"/>
      <c r="M141" s="278"/>
      <c r="N141" s="278"/>
      <c r="O141" s="278"/>
      <c r="P141" s="278"/>
      <c r="Q141" s="278"/>
      <c r="R141" s="277"/>
      <c r="S141" s="278" t="s">
        <v>111</v>
      </c>
      <c r="T141" s="278"/>
      <c r="U141" s="279"/>
    </row>
    <row r="142" spans="1:21" s="729" customFormat="1" ht="21" customHeight="1" thickBot="1">
      <c r="A142" s="270"/>
      <c r="B142" s="271"/>
      <c r="C142" s="770" t="s">
        <v>166</v>
      </c>
      <c r="D142" s="779"/>
      <c r="E142" s="779"/>
      <c r="F142" s="779"/>
      <c r="G142" s="780"/>
      <c r="H142" s="779"/>
      <c r="I142" s="277"/>
      <c r="J142" s="278" t="s">
        <v>112</v>
      </c>
      <c r="K142" s="278"/>
      <c r="L142" s="278"/>
      <c r="M142" s="278"/>
      <c r="N142" s="278"/>
      <c r="O142" s="278"/>
      <c r="P142" s="278"/>
      <c r="Q142" s="278"/>
      <c r="R142" s="277"/>
      <c r="S142" s="278" t="s">
        <v>111</v>
      </c>
      <c r="T142" s="278"/>
      <c r="U142" s="279"/>
    </row>
    <row r="143" spans="1:21" s="729" customFormat="1" ht="21" customHeight="1" thickBot="1">
      <c r="A143" s="270"/>
      <c r="B143" s="271"/>
      <c r="C143" s="768" t="s">
        <v>171</v>
      </c>
      <c r="D143" s="779"/>
      <c r="E143" s="779"/>
      <c r="F143" s="779"/>
      <c r="G143" s="780"/>
      <c r="H143" s="779"/>
      <c r="I143" s="277"/>
      <c r="J143" s="278" t="s">
        <v>79</v>
      </c>
      <c r="K143" s="278"/>
      <c r="L143" s="278"/>
      <c r="M143" s="278"/>
      <c r="N143" s="278"/>
      <c r="O143" s="278"/>
      <c r="P143" s="278"/>
      <c r="Q143" s="278"/>
      <c r="R143" s="277"/>
      <c r="S143" s="278" t="s">
        <v>79</v>
      </c>
      <c r="T143" s="278"/>
      <c r="U143" s="279"/>
    </row>
    <row r="144" spans="1:21" s="729" customFormat="1" ht="21" customHeight="1" thickBot="1">
      <c r="A144" s="270"/>
      <c r="B144" s="271"/>
      <c r="C144" s="768" t="s">
        <v>1051</v>
      </c>
      <c r="D144" s="768"/>
      <c r="E144" s="768"/>
      <c r="F144" s="768"/>
      <c r="G144" s="769"/>
      <c r="H144" s="768"/>
      <c r="I144" s="277"/>
      <c r="J144" s="278" t="s">
        <v>112</v>
      </c>
      <c r="K144" s="278"/>
      <c r="L144" s="278"/>
      <c r="M144" s="278"/>
      <c r="N144" s="278"/>
      <c r="O144" s="278"/>
      <c r="P144" s="278"/>
      <c r="Q144" s="278"/>
      <c r="R144" s="277"/>
      <c r="S144" s="278" t="s">
        <v>111</v>
      </c>
      <c r="T144" s="278"/>
      <c r="U144" s="279"/>
    </row>
    <row r="145" spans="1:21" s="729" customFormat="1" ht="21" customHeight="1" thickBot="1">
      <c r="A145" s="270"/>
      <c r="B145" s="271"/>
      <c r="C145" s="768" t="s">
        <v>1052</v>
      </c>
      <c r="D145" s="779"/>
      <c r="E145" s="779"/>
      <c r="F145" s="779"/>
      <c r="G145" s="780"/>
      <c r="H145" s="779"/>
      <c r="I145" s="277"/>
      <c r="J145" s="278" t="s">
        <v>112</v>
      </c>
      <c r="K145" s="278"/>
      <c r="L145" s="278"/>
      <c r="M145" s="278"/>
      <c r="N145" s="278"/>
      <c r="O145" s="278"/>
      <c r="P145" s="278"/>
      <c r="Q145" s="278"/>
      <c r="R145" s="277"/>
      <c r="S145" s="278" t="s">
        <v>111</v>
      </c>
      <c r="T145" s="278"/>
      <c r="U145" s="279"/>
    </row>
    <row r="146" spans="1:21" s="729" customFormat="1" ht="20.100000000000001" customHeight="1">
      <c r="A146" s="270"/>
      <c r="B146" s="271"/>
      <c r="C146" s="731"/>
      <c r="D146" s="731"/>
      <c r="E146" s="731"/>
      <c r="F146" s="731"/>
      <c r="G146" s="733"/>
      <c r="H146" s="731"/>
      <c r="I146" s="781"/>
      <c r="J146" s="276"/>
      <c r="K146" s="276"/>
      <c r="L146" s="276"/>
      <c r="M146" s="276"/>
      <c r="N146" s="276"/>
      <c r="O146" s="276"/>
      <c r="P146" s="276"/>
      <c r="Q146" s="276"/>
      <c r="R146" s="781"/>
      <c r="S146" s="276"/>
      <c r="T146" s="278"/>
      <c r="U146" s="279"/>
    </row>
    <row r="147" spans="1:21" s="729" customFormat="1" ht="20.100000000000001" customHeight="1" thickBot="1">
      <c r="A147" s="270"/>
      <c r="B147" s="271" t="s">
        <v>81</v>
      </c>
      <c r="C147" s="271"/>
      <c r="D147" s="271"/>
      <c r="E147" s="271"/>
      <c r="F147" s="271"/>
      <c r="G147" s="738"/>
      <c r="H147" s="271"/>
      <c r="I147" s="759"/>
      <c r="J147" s="276"/>
      <c r="K147" s="276"/>
      <c r="L147" s="276"/>
      <c r="M147" s="276"/>
      <c r="N147" s="276"/>
      <c r="O147" s="276"/>
      <c r="P147" s="276"/>
      <c r="Q147" s="276"/>
      <c r="R147" s="759"/>
      <c r="S147" s="276"/>
      <c r="T147" s="278"/>
      <c r="U147" s="279"/>
    </row>
    <row r="148" spans="1:21" s="729" customFormat="1" ht="21" customHeight="1" thickBot="1">
      <c r="A148" s="270"/>
      <c r="B148" s="271"/>
      <c r="C148" s="271" t="s">
        <v>1053</v>
      </c>
      <c r="D148" s="271"/>
      <c r="E148" s="271"/>
      <c r="F148" s="271"/>
      <c r="G148" s="738"/>
      <c r="H148" s="271"/>
      <c r="I148" s="277"/>
      <c r="J148" s="278" t="s">
        <v>112</v>
      </c>
      <c r="K148" s="278"/>
      <c r="L148" s="278"/>
      <c r="M148" s="278"/>
      <c r="N148" s="278"/>
      <c r="O148" s="278"/>
      <c r="P148" s="278"/>
      <c r="Q148" s="278"/>
      <c r="R148" s="277"/>
      <c r="S148" s="278" t="s">
        <v>112</v>
      </c>
      <c r="T148" s="278"/>
      <c r="U148" s="279"/>
    </row>
    <row r="149" spans="1:21" s="729" customFormat="1" ht="21" customHeight="1" thickBot="1">
      <c r="A149" s="270"/>
      <c r="B149" s="271"/>
      <c r="C149" s="271" t="s">
        <v>1054</v>
      </c>
      <c r="D149" s="271"/>
      <c r="E149" s="271"/>
      <c r="F149" s="271"/>
      <c r="G149" s="738"/>
      <c r="H149" s="271"/>
      <c r="I149" s="277"/>
      <c r="J149" s="278" t="s">
        <v>112</v>
      </c>
      <c r="K149" s="278"/>
      <c r="L149" s="278"/>
      <c r="M149" s="278"/>
      <c r="N149" s="278"/>
      <c r="O149" s="278"/>
      <c r="P149" s="278"/>
      <c r="Q149" s="278"/>
      <c r="R149" s="277"/>
      <c r="S149" s="278" t="s">
        <v>112</v>
      </c>
      <c r="T149" s="278"/>
      <c r="U149" s="279"/>
    </row>
    <row r="150" spans="1:21" s="729" customFormat="1" ht="21" customHeight="1">
      <c r="A150" s="270"/>
      <c r="B150" s="271"/>
      <c r="C150" s="271"/>
      <c r="D150" s="271"/>
      <c r="E150" s="271"/>
      <c r="F150" s="271"/>
      <c r="G150" s="738"/>
      <c r="H150" s="271"/>
      <c r="I150" s="781"/>
      <c r="J150" s="278"/>
      <c r="K150" s="278"/>
      <c r="L150" s="278"/>
      <c r="M150" s="278"/>
      <c r="N150" s="278"/>
      <c r="O150" s="278"/>
      <c r="P150" s="278"/>
      <c r="Q150" s="278"/>
      <c r="R150" s="781"/>
      <c r="S150" s="278"/>
      <c r="T150" s="278"/>
      <c r="U150" s="279"/>
    </row>
    <row r="151" spans="1:21" s="729" customFormat="1" ht="20.100000000000001" customHeight="1" thickBot="1">
      <c r="A151" s="270"/>
      <c r="B151" s="271" t="s">
        <v>1055</v>
      </c>
      <c r="C151" s="271"/>
      <c r="D151" s="271"/>
      <c r="E151" s="271"/>
      <c r="F151" s="271"/>
      <c r="G151" s="738"/>
      <c r="H151" s="271"/>
      <c r="I151" s="759"/>
      <c r="J151" s="278"/>
      <c r="K151" s="278"/>
      <c r="L151" s="278"/>
      <c r="M151" s="278"/>
      <c r="N151" s="278"/>
      <c r="O151" s="278"/>
      <c r="P151" s="278"/>
      <c r="Q151" s="278"/>
      <c r="R151" s="759"/>
      <c r="S151" s="278"/>
      <c r="T151" s="278"/>
      <c r="U151" s="279"/>
    </row>
    <row r="152" spans="1:21" s="729" customFormat="1" ht="20.100000000000001" customHeight="1" thickBot="1">
      <c r="A152" s="270"/>
      <c r="B152" s="271"/>
      <c r="C152" s="874" t="s">
        <v>1056</v>
      </c>
      <c r="D152" s="271"/>
      <c r="E152" s="271"/>
      <c r="F152" s="271"/>
      <c r="G152" s="738"/>
      <c r="H152" s="271"/>
      <c r="I152" s="277"/>
      <c r="J152" s="278" t="s">
        <v>112</v>
      </c>
      <c r="K152" s="278"/>
      <c r="L152" s="278"/>
      <c r="M152" s="278"/>
      <c r="N152" s="278"/>
      <c r="O152" s="278"/>
      <c r="P152" s="278"/>
      <c r="Q152" s="278"/>
      <c r="R152" s="277"/>
      <c r="S152" s="278" t="s">
        <v>112</v>
      </c>
      <c r="T152" s="278"/>
      <c r="U152" s="279"/>
    </row>
    <row r="153" spans="1:21" s="729" customFormat="1" ht="20.100000000000001" customHeight="1" thickBot="1">
      <c r="A153" s="270"/>
      <c r="B153" s="271"/>
      <c r="C153" s="874" t="s">
        <v>1057</v>
      </c>
      <c r="D153" s="271"/>
      <c r="E153" s="271"/>
      <c r="F153" s="271"/>
      <c r="G153" s="738"/>
      <c r="H153" s="271"/>
      <c r="I153" s="277"/>
      <c r="J153" s="278" t="s">
        <v>112</v>
      </c>
      <c r="K153" s="278"/>
      <c r="L153" s="278"/>
      <c r="M153" s="278"/>
      <c r="N153" s="278"/>
      <c r="O153" s="278"/>
      <c r="P153" s="278"/>
      <c r="Q153" s="278"/>
      <c r="R153" s="277"/>
      <c r="S153" s="278" t="s">
        <v>112</v>
      </c>
      <c r="T153" s="278"/>
      <c r="U153" s="279"/>
    </row>
    <row r="154" spans="1:21" s="729" customFormat="1" ht="20.100000000000001" customHeight="1" thickBot="1">
      <c r="A154" s="270"/>
      <c r="B154" s="271"/>
      <c r="C154" s="874" t="s">
        <v>1058</v>
      </c>
      <c r="D154" s="271"/>
      <c r="E154" s="271"/>
      <c r="F154" s="271"/>
      <c r="G154" s="738"/>
      <c r="H154" s="271"/>
      <c r="I154" s="277"/>
      <c r="J154" s="278" t="s">
        <v>112</v>
      </c>
      <c r="K154" s="278"/>
      <c r="L154" s="278"/>
      <c r="M154" s="278"/>
      <c r="N154" s="278"/>
      <c r="O154" s="278"/>
      <c r="P154" s="278"/>
      <c r="Q154" s="278"/>
      <c r="R154" s="277"/>
      <c r="S154" s="278" t="s">
        <v>112</v>
      </c>
      <c r="T154" s="278"/>
      <c r="U154" s="279"/>
    </row>
    <row r="155" spans="1:21" s="729" customFormat="1" ht="20.100000000000001" customHeight="1" thickBot="1">
      <c r="A155" s="270"/>
      <c r="B155" s="271"/>
      <c r="C155" s="874" t="s">
        <v>1059</v>
      </c>
      <c r="D155" s="271"/>
      <c r="E155" s="271"/>
      <c r="F155" s="271"/>
      <c r="G155" s="738"/>
      <c r="H155" s="271"/>
      <c r="I155" s="277"/>
      <c r="J155" s="278" t="s">
        <v>112</v>
      </c>
      <c r="K155" s="278"/>
      <c r="L155" s="278"/>
      <c r="M155" s="278"/>
      <c r="N155" s="278"/>
      <c r="O155" s="278"/>
      <c r="P155" s="278"/>
      <c r="Q155" s="278"/>
      <c r="R155" s="277"/>
      <c r="S155" s="278" t="s">
        <v>112</v>
      </c>
      <c r="T155" s="278"/>
      <c r="U155" s="279"/>
    </row>
    <row r="156" spans="1:21" s="729" customFormat="1" ht="20.100000000000001" customHeight="1" thickBot="1">
      <c r="A156" s="270"/>
      <c r="B156" s="271"/>
      <c r="C156" s="874" t="s">
        <v>1060</v>
      </c>
      <c r="D156" s="271"/>
      <c r="E156" s="271"/>
      <c r="F156" s="271"/>
      <c r="G156" s="738"/>
      <c r="H156" s="271"/>
      <c r="I156" s="277"/>
      <c r="J156" s="278" t="s">
        <v>112</v>
      </c>
      <c r="K156" s="278"/>
      <c r="L156" s="278"/>
      <c r="M156" s="278"/>
      <c r="N156" s="278"/>
      <c r="O156" s="278"/>
      <c r="P156" s="278"/>
      <c r="Q156" s="278"/>
      <c r="R156" s="277"/>
      <c r="S156" s="278" t="s">
        <v>112</v>
      </c>
      <c r="T156" s="278"/>
      <c r="U156" s="279"/>
    </row>
    <row r="157" spans="1:21" s="729" customFormat="1" ht="20.100000000000001" customHeight="1" thickBot="1">
      <c r="A157" s="270"/>
      <c r="B157" s="271"/>
      <c r="C157" s="874" t="s">
        <v>1061</v>
      </c>
      <c r="D157" s="271"/>
      <c r="E157" s="271"/>
      <c r="F157" s="271"/>
      <c r="G157" s="738"/>
      <c r="H157" s="271"/>
      <c r="I157" s="277"/>
      <c r="J157" s="278" t="s">
        <v>112</v>
      </c>
      <c r="K157" s="278"/>
      <c r="L157" s="278"/>
      <c r="M157" s="278"/>
      <c r="N157" s="278"/>
      <c r="O157" s="278"/>
      <c r="P157" s="278"/>
      <c r="Q157" s="278"/>
      <c r="R157" s="277"/>
      <c r="S157" s="278" t="s">
        <v>112</v>
      </c>
      <c r="T157" s="278"/>
      <c r="U157" s="279"/>
    </row>
    <row r="158" spans="1:21" s="729" customFormat="1" ht="20.100000000000001" customHeight="1" thickBot="1">
      <c r="A158" s="270"/>
      <c r="B158" s="271"/>
      <c r="C158" s="874" t="s">
        <v>1062</v>
      </c>
      <c r="D158" s="271"/>
      <c r="E158" s="271"/>
      <c r="F158" s="271"/>
      <c r="G158" s="738"/>
      <c r="H158" s="271"/>
      <c r="I158" s="277"/>
      <c r="J158" s="278" t="s">
        <v>112</v>
      </c>
      <c r="K158" s="278"/>
      <c r="L158" s="278"/>
      <c r="M158" s="278"/>
      <c r="N158" s="278"/>
      <c r="O158" s="278"/>
      <c r="P158" s="278"/>
      <c r="Q158" s="278"/>
      <c r="R158" s="277"/>
      <c r="S158" s="278" t="s">
        <v>112</v>
      </c>
      <c r="T158" s="278"/>
      <c r="U158" s="279"/>
    </row>
    <row r="159" spans="1:21" s="729" customFormat="1" ht="20.100000000000001" customHeight="1" thickBot="1">
      <c r="A159" s="270"/>
      <c r="B159" s="271"/>
      <c r="C159" s="874" t="s">
        <v>1063</v>
      </c>
      <c r="D159" s="271"/>
      <c r="E159" s="271"/>
      <c r="F159" s="271"/>
      <c r="G159" s="738"/>
      <c r="H159" s="271"/>
      <c r="I159" s="277"/>
      <c r="J159" s="278" t="s">
        <v>112</v>
      </c>
      <c r="K159" s="278"/>
      <c r="L159" s="278"/>
      <c r="M159" s="278"/>
      <c r="N159" s="278"/>
      <c r="O159" s="278"/>
      <c r="P159" s="278"/>
      <c r="Q159" s="278"/>
      <c r="R159" s="277"/>
      <c r="S159" s="278" t="s">
        <v>112</v>
      </c>
      <c r="T159" s="278"/>
      <c r="U159" s="279"/>
    </row>
    <row r="160" spans="1:21" s="729" customFormat="1" ht="20.100000000000001" customHeight="1" thickBot="1">
      <c r="A160" s="270"/>
      <c r="B160" s="271"/>
      <c r="C160" s="874" t="s">
        <v>1064</v>
      </c>
      <c r="D160" s="271"/>
      <c r="E160" s="271"/>
      <c r="F160" s="271"/>
      <c r="G160" s="738"/>
      <c r="H160" s="271"/>
      <c r="I160" s="277"/>
      <c r="J160" s="278" t="s">
        <v>112</v>
      </c>
      <c r="K160" s="278"/>
      <c r="L160" s="278"/>
      <c r="M160" s="278"/>
      <c r="N160" s="278"/>
      <c r="O160" s="278"/>
      <c r="P160" s="278"/>
      <c r="Q160" s="278"/>
      <c r="R160" s="277"/>
      <c r="S160" s="278" t="s">
        <v>112</v>
      </c>
      <c r="T160" s="278"/>
      <c r="U160" s="279"/>
    </row>
    <row r="161" spans="1:21" s="729" customFormat="1" ht="20.100000000000001" customHeight="1" thickBot="1">
      <c r="A161" s="270"/>
      <c r="B161" s="271"/>
      <c r="C161" s="782" t="s">
        <v>1065</v>
      </c>
      <c r="D161" s="271"/>
      <c r="E161" s="271"/>
      <c r="F161" s="271"/>
      <c r="G161" s="738"/>
      <c r="H161" s="271"/>
      <c r="I161" s="277"/>
      <c r="J161" s="278" t="s">
        <v>112</v>
      </c>
      <c r="K161" s="278"/>
      <c r="L161" s="278"/>
      <c r="M161" s="278"/>
      <c r="N161" s="278"/>
      <c r="O161" s="278"/>
      <c r="P161" s="278"/>
      <c r="Q161" s="278"/>
      <c r="R161" s="277"/>
      <c r="S161" s="278" t="s">
        <v>112</v>
      </c>
      <c r="T161" s="278"/>
      <c r="U161" s="279"/>
    </row>
    <row r="162" spans="1:21" s="729" customFormat="1" ht="20.100000000000001" customHeight="1" thickBot="1">
      <c r="A162" s="270"/>
      <c r="B162" s="271"/>
      <c r="C162" s="271" t="s">
        <v>1066</v>
      </c>
      <c r="D162" s="271"/>
      <c r="E162" s="271"/>
      <c r="F162" s="271"/>
      <c r="G162" s="738"/>
      <c r="H162" s="271"/>
      <c r="I162" s="277"/>
      <c r="J162" s="278" t="s">
        <v>112</v>
      </c>
      <c r="K162" s="278"/>
      <c r="L162" s="278"/>
      <c r="M162" s="278"/>
      <c r="N162" s="278"/>
      <c r="O162" s="278"/>
      <c r="P162" s="278"/>
      <c r="Q162" s="278"/>
      <c r="R162" s="277"/>
      <c r="S162" s="278" t="s">
        <v>112</v>
      </c>
      <c r="T162" s="278"/>
      <c r="U162" s="279"/>
    </row>
    <row r="163" spans="1:21" s="729" customFormat="1" ht="20.100000000000001" customHeight="1" thickBot="1">
      <c r="A163" s="270"/>
      <c r="B163" s="271"/>
      <c r="C163" s="271" t="s">
        <v>1067</v>
      </c>
      <c r="D163" s="271"/>
      <c r="E163" s="271"/>
      <c r="F163" s="271"/>
      <c r="G163" s="738"/>
      <c r="H163" s="271"/>
      <c r="I163" s="277"/>
      <c r="J163" s="278" t="s">
        <v>112</v>
      </c>
      <c r="K163" s="278"/>
      <c r="L163" s="278"/>
      <c r="M163" s="278"/>
      <c r="N163" s="278"/>
      <c r="O163" s="278"/>
      <c r="P163" s="278"/>
      <c r="Q163" s="278"/>
      <c r="R163" s="277"/>
      <c r="S163" s="278" t="s">
        <v>112</v>
      </c>
      <c r="T163" s="278"/>
      <c r="U163" s="279"/>
    </row>
    <row r="164" spans="1:21" s="729" customFormat="1" ht="20.100000000000001" customHeight="1" thickBot="1">
      <c r="A164" s="270"/>
      <c r="B164" s="271"/>
      <c r="C164" s="271" t="s">
        <v>1068</v>
      </c>
      <c r="D164" s="271"/>
      <c r="E164" s="271"/>
      <c r="F164" s="271"/>
      <c r="G164" s="738"/>
      <c r="H164" s="271"/>
      <c r="I164" s="277"/>
      <c r="J164" s="278" t="s">
        <v>112</v>
      </c>
      <c r="K164" s="278"/>
      <c r="L164" s="278"/>
      <c r="M164" s="278"/>
      <c r="N164" s="278"/>
      <c r="O164" s="278"/>
      <c r="P164" s="278"/>
      <c r="Q164" s="278"/>
      <c r="R164" s="277"/>
      <c r="S164" s="278" t="s">
        <v>112</v>
      </c>
      <c r="T164" s="278"/>
      <c r="U164" s="279"/>
    </row>
    <row r="165" spans="1:21" s="729" customFormat="1" ht="20.100000000000001" customHeight="1" thickBot="1">
      <c r="A165" s="270"/>
      <c r="B165" s="271"/>
      <c r="C165" s="271" t="s">
        <v>1069</v>
      </c>
      <c r="D165" s="271"/>
      <c r="E165" s="271"/>
      <c r="F165" s="271"/>
      <c r="G165" s="738"/>
      <c r="H165" s="271"/>
      <c r="I165" s="277"/>
      <c r="J165" s="278" t="s">
        <v>112</v>
      </c>
      <c r="K165" s="278"/>
      <c r="L165" s="278"/>
      <c r="M165" s="278"/>
      <c r="N165" s="278"/>
      <c r="O165" s="278"/>
      <c r="P165" s="278"/>
      <c r="Q165" s="278"/>
      <c r="R165" s="277"/>
      <c r="S165" s="278" t="s">
        <v>112</v>
      </c>
      <c r="T165" s="278"/>
      <c r="U165" s="279"/>
    </row>
    <row r="166" spans="1:21" s="729" customFormat="1" ht="20.100000000000001" customHeight="1" thickBot="1">
      <c r="A166" s="270"/>
      <c r="B166" s="271"/>
      <c r="C166" s="271" t="s">
        <v>1070</v>
      </c>
      <c r="D166" s="271"/>
      <c r="E166" s="271"/>
      <c r="F166" s="271"/>
      <c r="G166" s="738"/>
      <c r="H166" s="271"/>
      <c r="I166" s="277"/>
      <c r="J166" s="278" t="s">
        <v>112</v>
      </c>
      <c r="K166" s="278"/>
      <c r="L166" s="278"/>
      <c r="M166" s="278"/>
      <c r="N166" s="278"/>
      <c r="O166" s="278"/>
      <c r="P166" s="278"/>
      <c r="Q166" s="278"/>
      <c r="R166" s="277"/>
      <c r="S166" s="278" t="s">
        <v>112</v>
      </c>
      <c r="T166" s="278"/>
      <c r="U166" s="279"/>
    </row>
    <row r="167" spans="1:21" s="729" customFormat="1" ht="20.100000000000001" customHeight="1" thickBot="1">
      <c r="A167" s="270"/>
      <c r="B167" s="271"/>
      <c r="C167" s="271" t="s">
        <v>1071</v>
      </c>
      <c r="D167" s="271"/>
      <c r="E167" s="271"/>
      <c r="F167" s="271"/>
      <c r="G167" s="738"/>
      <c r="H167" s="271"/>
      <c r="I167" s="277"/>
      <c r="J167" s="278" t="s">
        <v>112</v>
      </c>
      <c r="K167" s="278"/>
      <c r="L167" s="278"/>
      <c r="M167" s="278"/>
      <c r="N167" s="278"/>
      <c r="O167" s="278"/>
      <c r="P167" s="278"/>
      <c r="Q167" s="278"/>
      <c r="R167" s="277"/>
      <c r="S167" s="278" t="s">
        <v>112</v>
      </c>
      <c r="T167" s="278"/>
      <c r="U167" s="279"/>
    </row>
    <row r="168" spans="1:21" s="729" customFormat="1" ht="20.100000000000001" customHeight="1" thickBot="1">
      <c r="A168" s="270"/>
      <c r="B168" s="271"/>
      <c r="C168" s="874" t="s">
        <v>1072</v>
      </c>
      <c r="D168" s="271"/>
      <c r="E168" s="271"/>
      <c r="F168" s="271"/>
      <c r="G168" s="738"/>
      <c r="H168" s="271"/>
      <c r="I168" s="277"/>
      <c r="J168" s="278" t="s">
        <v>112</v>
      </c>
      <c r="K168" s="278"/>
      <c r="L168" s="278"/>
      <c r="M168" s="278"/>
      <c r="N168" s="278"/>
      <c r="O168" s="278"/>
      <c r="P168" s="278"/>
      <c r="Q168" s="278"/>
      <c r="R168" s="277"/>
      <c r="S168" s="278" t="s">
        <v>112</v>
      </c>
      <c r="T168" s="278"/>
      <c r="U168" s="279"/>
    </row>
    <row r="169" spans="1:21" s="729" customFormat="1" ht="20.100000000000001" customHeight="1" thickBot="1">
      <c r="A169" s="270"/>
      <c r="B169" s="271"/>
      <c r="C169" s="874" t="s">
        <v>1073</v>
      </c>
      <c r="D169" s="271"/>
      <c r="E169" s="271"/>
      <c r="F169" s="271"/>
      <c r="G169" s="738"/>
      <c r="H169" s="271"/>
      <c r="I169" s="277"/>
      <c r="J169" s="278" t="s">
        <v>112</v>
      </c>
      <c r="K169" s="278"/>
      <c r="L169" s="278"/>
      <c r="M169" s="278"/>
      <c r="N169" s="278"/>
      <c r="O169" s="278"/>
      <c r="P169" s="278"/>
      <c r="Q169" s="278"/>
      <c r="R169" s="277"/>
      <c r="S169" s="278" t="s">
        <v>112</v>
      </c>
      <c r="T169" s="278"/>
      <c r="U169" s="279"/>
    </row>
    <row r="170" spans="1:21" s="729" customFormat="1" ht="20.100000000000001" customHeight="1" thickBot="1">
      <c r="A170" s="270"/>
      <c r="B170" s="271"/>
      <c r="C170" s="874" t="s">
        <v>1074</v>
      </c>
      <c r="D170" s="271"/>
      <c r="E170" s="271"/>
      <c r="F170" s="271"/>
      <c r="G170" s="738"/>
      <c r="H170" s="271"/>
      <c r="I170" s="277"/>
      <c r="J170" s="278" t="s">
        <v>112</v>
      </c>
      <c r="K170" s="278"/>
      <c r="L170" s="278"/>
      <c r="M170" s="278"/>
      <c r="N170" s="278"/>
      <c r="O170" s="278"/>
      <c r="P170" s="278"/>
      <c r="Q170" s="278"/>
      <c r="R170" s="277"/>
      <c r="S170" s="278" t="s">
        <v>112</v>
      </c>
      <c r="T170" s="278"/>
      <c r="U170" s="279"/>
    </row>
    <row r="171" spans="1:21" s="729" customFormat="1" ht="20.100000000000001" customHeight="1" thickBot="1">
      <c r="A171" s="270"/>
      <c r="B171" s="271"/>
      <c r="C171" s="874" t="s">
        <v>1075</v>
      </c>
      <c r="D171" s="271"/>
      <c r="E171" s="271"/>
      <c r="F171" s="271"/>
      <c r="G171" s="738"/>
      <c r="H171" s="271"/>
      <c r="I171" s="277"/>
      <c r="J171" s="278" t="s">
        <v>112</v>
      </c>
      <c r="K171" s="278"/>
      <c r="L171" s="278"/>
      <c r="M171" s="278"/>
      <c r="N171" s="278"/>
      <c r="O171" s="278"/>
      <c r="P171" s="278"/>
      <c r="Q171" s="278"/>
      <c r="R171" s="277"/>
      <c r="S171" s="278" t="s">
        <v>112</v>
      </c>
      <c r="T171" s="278"/>
      <c r="U171" s="279"/>
    </row>
    <row r="172" spans="1:21" s="729" customFormat="1" ht="20.100000000000001" customHeight="1" thickBot="1">
      <c r="A172" s="270"/>
      <c r="B172" s="271"/>
      <c r="C172" s="874" t="s">
        <v>1076</v>
      </c>
      <c r="D172" s="271"/>
      <c r="E172" s="271"/>
      <c r="F172" s="271"/>
      <c r="G172" s="738"/>
      <c r="H172" s="271"/>
      <c r="I172" s="277"/>
      <c r="J172" s="278" t="s">
        <v>112</v>
      </c>
      <c r="K172" s="278"/>
      <c r="L172" s="278"/>
      <c r="M172" s="278"/>
      <c r="N172" s="278"/>
      <c r="O172" s="278"/>
      <c r="P172" s="278"/>
      <c r="Q172" s="278"/>
      <c r="R172" s="277"/>
      <c r="S172" s="278" t="s">
        <v>112</v>
      </c>
      <c r="T172" s="278"/>
      <c r="U172" s="279"/>
    </row>
    <row r="173" spans="1:21" s="729" customFormat="1" ht="20.100000000000001" customHeight="1" thickBot="1">
      <c r="A173" s="270"/>
      <c r="B173" s="271"/>
      <c r="C173" s="782" t="s">
        <v>1077</v>
      </c>
      <c r="D173" s="271"/>
      <c r="E173" s="271"/>
      <c r="F173" s="271"/>
      <c r="G173" s="738"/>
      <c r="H173" s="271"/>
      <c r="I173" s="277"/>
      <c r="J173" s="278" t="s">
        <v>112</v>
      </c>
      <c r="K173" s="278"/>
      <c r="L173" s="278"/>
      <c r="M173" s="278"/>
      <c r="N173" s="278"/>
      <c r="O173" s="278"/>
      <c r="P173" s="278"/>
      <c r="Q173" s="278"/>
      <c r="R173" s="277"/>
      <c r="S173" s="278" t="s">
        <v>112</v>
      </c>
      <c r="T173" s="278"/>
      <c r="U173" s="279"/>
    </row>
    <row r="174" spans="1:21" s="729" customFormat="1" ht="20.100000000000001" customHeight="1">
      <c r="A174" s="270"/>
      <c r="B174" s="271"/>
      <c r="C174" s="271"/>
      <c r="D174" s="271"/>
      <c r="E174" s="271"/>
      <c r="F174" s="271"/>
      <c r="G174" s="738"/>
      <c r="H174" s="271"/>
      <c r="I174" s="781"/>
      <c r="J174" s="278"/>
      <c r="K174" s="278"/>
      <c r="L174" s="278"/>
      <c r="M174" s="278"/>
      <c r="N174" s="278"/>
      <c r="O174" s="278"/>
      <c r="P174" s="278"/>
      <c r="Q174" s="278"/>
      <c r="R174" s="781"/>
      <c r="S174" s="278"/>
      <c r="T174" s="278"/>
      <c r="U174" s="279"/>
    </row>
    <row r="175" spans="1:21" s="729" customFormat="1" ht="20.100000000000001" customHeight="1">
      <c r="A175" s="270"/>
      <c r="B175" s="271" t="s">
        <v>86</v>
      </c>
      <c r="C175" s="271"/>
      <c r="D175" s="271"/>
      <c r="E175" s="271"/>
      <c r="F175" s="278"/>
      <c r="G175" s="738"/>
      <c r="H175" s="274"/>
      <c r="I175" s="275" t="s">
        <v>75</v>
      </c>
      <c r="J175" s="278"/>
      <c r="K175" s="278"/>
      <c r="L175" s="278"/>
      <c r="M175" s="278"/>
      <c r="N175" s="278"/>
      <c r="O175" s="278"/>
      <c r="P175" s="278"/>
      <c r="Q175" s="278"/>
      <c r="R175" s="275" t="s">
        <v>82</v>
      </c>
      <c r="S175" s="278"/>
      <c r="T175" s="278"/>
      <c r="U175" s="279"/>
    </row>
    <row r="176" spans="1:21" s="729" customFormat="1" ht="20.100000000000001" customHeight="1" thickBot="1">
      <c r="A176" s="270"/>
      <c r="B176" s="271"/>
      <c r="C176" s="271"/>
      <c r="D176" s="271"/>
      <c r="E176" s="271"/>
      <c r="F176" s="278"/>
      <c r="G176" s="738"/>
      <c r="H176" s="274"/>
      <c r="I176" s="275" t="s">
        <v>57</v>
      </c>
      <c r="J176" s="278"/>
      <c r="K176" s="278"/>
      <c r="L176" s="278"/>
      <c r="M176" s="278"/>
      <c r="N176" s="278"/>
      <c r="O176" s="278"/>
      <c r="P176" s="278"/>
      <c r="Q176" s="278"/>
      <c r="R176" s="727"/>
      <c r="S176" s="278"/>
      <c r="T176" s="278"/>
      <c r="U176" s="279"/>
    </row>
    <row r="177" spans="1:21" s="729" customFormat="1" ht="19.5" customHeight="1" thickBot="1">
      <c r="A177" s="270"/>
      <c r="B177" s="271"/>
      <c r="C177" s="271" t="s">
        <v>186</v>
      </c>
      <c r="D177" s="271"/>
      <c r="E177" s="271"/>
      <c r="F177" s="271"/>
      <c r="G177" s="271"/>
      <c r="H177" s="783"/>
      <c r="I177" s="277"/>
      <c r="J177" s="278" t="s">
        <v>112</v>
      </c>
      <c r="K177" s="278"/>
      <c r="L177" s="278"/>
      <c r="M177" s="278"/>
      <c r="N177" s="278"/>
      <c r="O177" s="278"/>
      <c r="P177" s="278"/>
      <c r="Q177" s="278"/>
      <c r="R177" s="277"/>
      <c r="S177" s="278" t="s">
        <v>112</v>
      </c>
      <c r="T177" s="278"/>
      <c r="U177" s="279"/>
    </row>
    <row r="178" spans="1:21" s="729" customFormat="1" ht="19.5" customHeight="1" thickBot="1">
      <c r="A178" s="270"/>
      <c r="B178" s="271"/>
      <c r="C178" s="271" t="s">
        <v>63</v>
      </c>
      <c r="D178" s="271"/>
      <c r="E178" s="271"/>
      <c r="F178" s="278"/>
      <c r="G178" s="738"/>
      <c r="H178" s="761"/>
      <c r="I178" s="277"/>
      <c r="J178" s="278" t="s">
        <v>112</v>
      </c>
      <c r="K178" s="278"/>
      <c r="L178" s="278"/>
      <c r="M178" s="278"/>
      <c r="N178" s="278"/>
      <c r="O178" s="278"/>
      <c r="P178" s="278"/>
      <c r="Q178" s="278"/>
      <c r="R178" s="277"/>
      <c r="S178" s="278" t="s">
        <v>112</v>
      </c>
      <c r="T178" s="278"/>
      <c r="U178" s="279"/>
    </row>
    <row r="179" spans="1:21" s="729" customFormat="1" ht="19.5" customHeight="1" thickBot="1">
      <c r="A179" s="270"/>
      <c r="B179" s="271"/>
      <c r="C179" s="271" t="s">
        <v>21</v>
      </c>
      <c r="D179" s="271"/>
      <c r="E179" s="271"/>
      <c r="F179" s="278"/>
      <c r="G179" s="738"/>
      <c r="H179" s="784"/>
      <c r="I179" s="277"/>
      <c r="J179" s="278" t="s">
        <v>112</v>
      </c>
      <c r="K179" s="278"/>
      <c r="L179" s="278"/>
      <c r="M179" s="278"/>
      <c r="N179" s="278"/>
      <c r="O179" s="278"/>
      <c r="P179" s="278"/>
      <c r="Q179" s="278"/>
      <c r="R179" s="277"/>
      <c r="S179" s="278" t="s">
        <v>112</v>
      </c>
      <c r="T179" s="278"/>
      <c r="U179" s="279"/>
    </row>
    <row r="180" spans="1:21" s="729" customFormat="1" ht="19.5" customHeight="1" thickBot="1">
      <c r="A180" s="270"/>
      <c r="B180" s="271"/>
      <c r="C180" s="271" t="s">
        <v>187</v>
      </c>
      <c r="D180" s="738"/>
      <c r="E180" s="738"/>
      <c r="F180" s="738"/>
      <c r="G180" s="738"/>
      <c r="H180" s="785"/>
      <c r="I180" s="277"/>
      <c r="J180" s="278" t="s">
        <v>112</v>
      </c>
      <c r="K180" s="278"/>
      <c r="L180" s="278"/>
      <c r="M180" s="278"/>
      <c r="N180" s="278"/>
      <c r="O180" s="278"/>
      <c r="P180" s="278"/>
      <c r="Q180" s="278"/>
      <c r="R180" s="277"/>
      <c r="S180" s="278" t="s">
        <v>112</v>
      </c>
      <c r="T180" s="278"/>
      <c r="U180" s="279"/>
    </row>
    <row r="181" spans="1:21" s="729" customFormat="1" ht="39" customHeight="1" thickBot="1">
      <c r="A181" s="270"/>
      <c r="B181" s="271"/>
      <c r="C181" s="935" t="s">
        <v>188</v>
      </c>
      <c r="D181" s="935"/>
      <c r="E181" s="935"/>
      <c r="F181" s="935"/>
      <c r="G181" s="935"/>
      <c r="H181" s="937"/>
      <c r="I181" s="277"/>
      <c r="J181" s="278" t="s">
        <v>112</v>
      </c>
      <c r="K181" s="278"/>
      <c r="L181" s="278"/>
      <c r="M181" s="278"/>
      <c r="N181" s="278"/>
      <c r="O181" s="278"/>
      <c r="P181" s="278"/>
      <c r="Q181" s="278"/>
      <c r="R181" s="277"/>
      <c r="S181" s="278" t="s">
        <v>112</v>
      </c>
      <c r="T181" s="278"/>
      <c r="U181" s="279"/>
    </row>
    <row r="182" spans="1:21" s="729" customFormat="1" ht="19.5" customHeight="1" thickBot="1">
      <c r="A182" s="270"/>
      <c r="B182" s="271"/>
      <c r="C182" s="271" t="s">
        <v>54</v>
      </c>
      <c r="D182" s="738"/>
      <c r="E182" s="738"/>
      <c r="F182" s="738"/>
      <c r="G182" s="738"/>
      <c r="H182" s="785"/>
      <c r="I182" s="277"/>
      <c r="J182" s="278" t="s">
        <v>112</v>
      </c>
      <c r="K182" s="278"/>
      <c r="L182" s="278"/>
      <c r="M182" s="278"/>
      <c r="N182" s="278"/>
      <c r="O182" s="278"/>
      <c r="P182" s="278"/>
      <c r="Q182" s="278"/>
      <c r="R182" s="277"/>
      <c r="S182" s="278" t="s">
        <v>112</v>
      </c>
      <c r="T182" s="278"/>
      <c r="U182" s="279"/>
    </row>
    <row r="183" spans="1:21" s="729" customFormat="1" ht="19.5" customHeight="1" thickBot="1">
      <c r="A183" s="270"/>
      <c r="B183" s="271"/>
      <c r="C183" s="271" t="s">
        <v>53</v>
      </c>
      <c r="D183" s="738"/>
      <c r="E183" s="738"/>
      <c r="F183" s="738"/>
      <c r="G183" s="738"/>
      <c r="H183" s="785"/>
      <c r="I183" s="277"/>
      <c r="J183" s="278" t="s">
        <v>112</v>
      </c>
      <c r="K183" s="278"/>
      <c r="L183" s="278"/>
      <c r="M183" s="278"/>
      <c r="N183" s="278"/>
      <c r="O183" s="278"/>
      <c r="P183" s="278"/>
      <c r="Q183" s="278"/>
      <c r="R183" s="277"/>
      <c r="S183" s="278" t="s">
        <v>112</v>
      </c>
      <c r="T183" s="278"/>
      <c r="U183" s="279"/>
    </row>
    <row r="184" spans="1:21" s="729" customFormat="1" ht="19.5" customHeight="1" thickBot="1">
      <c r="A184" s="270"/>
      <c r="B184" s="271"/>
      <c r="C184" s="271" t="s">
        <v>189</v>
      </c>
      <c r="D184" s="271"/>
      <c r="E184" s="271"/>
      <c r="F184" s="278"/>
      <c r="G184" s="738"/>
      <c r="H184" s="761"/>
      <c r="I184" s="277"/>
      <c r="J184" s="278" t="s">
        <v>112</v>
      </c>
      <c r="K184" s="278"/>
      <c r="L184" s="278"/>
      <c r="M184" s="278"/>
      <c r="N184" s="278"/>
      <c r="O184" s="278"/>
      <c r="P184" s="278"/>
      <c r="Q184" s="278"/>
      <c r="R184" s="277"/>
      <c r="S184" s="278" t="s">
        <v>112</v>
      </c>
      <c r="T184" s="278"/>
      <c r="U184" s="279"/>
    </row>
    <row r="185" spans="1:21" s="729" customFormat="1" ht="19.5" customHeight="1" thickBot="1">
      <c r="A185" s="270"/>
      <c r="B185" s="271"/>
      <c r="C185" s="271" t="s">
        <v>50</v>
      </c>
      <c r="D185" s="271"/>
      <c r="E185" s="271"/>
      <c r="F185" s="278"/>
      <c r="G185" s="738"/>
      <c r="H185" s="761"/>
      <c r="I185" s="277"/>
      <c r="J185" s="278" t="s">
        <v>112</v>
      </c>
      <c r="K185" s="278"/>
      <c r="L185" s="278"/>
      <c r="M185" s="278"/>
      <c r="N185" s="278"/>
      <c r="O185" s="278"/>
      <c r="P185" s="278"/>
      <c r="Q185" s="278"/>
      <c r="R185" s="277"/>
      <c r="S185" s="278" t="s">
        <v>112</v>
      </c>
      <c r="T185" s="278"/>
      <c r="U185" s="279"/>
    </row>
    <row r="186" spans="1:21" s="729" customFormat="1" ht="19.5" customHeight="1" thickBot="1">
      <c r="A186" s="270"/>
      <c r="B186" s="271"/>
      <c r="C186" s="786" t="s">
        <v>190</v>
      </c>
      <c r="D186" s="271"/>
      <c r="E186" s="271"/>
      <c r="F186" s="278"/>
      <c r="G186" s="738"/>
      <c r="H186" s="761"/>
      <c r="I186" s="277"/>
      <c r="J186" s="278" t="s">
        <v>112</v>
      </c>
      <c r="K186" s="278"/>
      <c r="L186" s="278"/>
      <c r="M186" s="278"/>
      <c r="N186" s="278"/>
      <c r="O186" s="278"/>
      <c r="P186" s="278"/>
      <c r="Q186" s="278"/>
      <c r="R186" s="277"/>
      <c r="S186" s="278" t="s">
        <v>112</v>
      </c>
      <c r="T186" s="278"/>
      <c r="U186" s="279"/>
    </row>
    <row r="187" spans="1:21" s="729" customFormat="1" ht="19.5" customHeight="1" thickBot="1">
      <c r="A187" s="270"/>
      <c r="B187" s="271"/>
      <c r="C187" s="271" t="s">
        <v>191</v>
      </c>
      <c r="D187" s="271"/>
      <c r="E187" s="271"/>
      <c r="F187" s="278"/>
      <c r="G187" s="738"/>
      <c r="H187" s="761"/>
      <c r="I187" s="277"/>
      <c r="J187" s="278" t="s">
        <v>112</v>
      </c>
      <c r="K187" s="278"/>
      <c r="L187" s="278"/>
      <c r="M187" s="278"/>
      <c r="N187" s="278"/>
      <c r="O187" s="278"/>
      <c r="P187" s="278"/>
      <c r="Q187" s="278"/>
      <c r="R187" s="277"/>
      <c r="S187" s="278" t="s">
        <v>112</v>
      </c>
      <c r="T187" s="278"/>
      <c r="U187" s="279"/>
    </row>
    <row r="188" spans="1:21" s="729" customFormat="1" ht="39" customHeight="1" thickBot="1">
      <c r="A188" s="270"/>
      <c r="B188" s="271"/>
      <c r="C188" s="935" t="s">
        <v>192</v>
      </c>
      <c r="D188" s="935"/>
      <c r="E188" s="935"/>
      <c r="F188" s="935"/>
      <c r="G188" s="935"/>
      <c r="H188" s="937"/>
      <c r="I188" s="277"/>
      <c r="J188" s="278" t="s">
        <v>112</v>
      </c>
      <c r="K188" s="278"/>
      <c r="L188" s="278"/>
      <c r="M188" s="278"/>
      <c r="N188" s="278"/>
      <c r="O188" s="278"/>
      <c r="P188" s="278"/>
      <c r="Q188" s="278"/>
      <c r="R188" s="277"/>
      <c r="S188" s="278" t="s">
        <v>112</v>
      </c>
      <c r="T188" s="278"/>
      <c r="U188" s="279"/>
    </row>
    <row r="189" spans="1:21" s="729" customFormat="1" ht="19.5" customHeight="1" thickBot="1">
      <c r="A189" s="270"/>
      <c r="B189" s="271"/>
      <c r="C189" s="271" t="s">
        <v>104</v>
      </c>
      <c r="D189" s="271"/>
      <c r="E189" s="271"/>
      <c r="F189" s="278"/>
      <c r="G189" s="738"/>
      <c r="H189" s="761"/>
      <c r="I189" s="277"/>
      <c r="J189" s="278" t="s">
        <v>112</v>
      </c>
      <c r="K189" s="278"/>
      <c r="L189" s="278"/>
      <c r="M189" s="278"/>
      <c r="N189" s="278"/>
      <c r="O189" s="278"/>
      <c r="P189" s="278"/>
      <c r="Q189" s="278"/>
      <c r="R189" s="277"/>
      <c r="S189" s="278" t="s">
        <v>112</v>
      </c>
      <c r="T189" s="278"/>
      <c r="U189" s="279"/>
    </row>
    <row r="190" spans="1:21" s="729" customFormat="1" ht="19.5" customHeight="1" thickBot="1">
      <c r="A190" s="270"/>
      <c r="B190" s="271"/>
      <c r="C190" s="731" t="s">
        <v>384</v>
      </c>
      <c r="D190" s="731"/>
      <c r="E190" s="731"/>
      <c r="F190" s="732"/>
      <c r="G190" s="733"/>
      <c r="H190" s="787"/>
      <c r="I190" s="277"/>
      <c r="J190" s="278" t="s">
        <v>112</v>
      </c>
      <c r="K190" s="278"/>
      <c r="L190" s="278"/>
      <c r="M190" s="278"/>
      <c r="N190" s="278"/>
      <c r="O190" s="278"/>
      <c r="P190" s="278"/>
      <c r="Q190" s="278"/>
      <c r="R190" s="277"/>
      <c r="S190" s="278" t="s">
        <v>112</v>
      </c>
      <c r="T190" s="278"/>
      <c r="U190" s="279"/>
    </row>
    <row r="191" spans="1:21" s="729" customFormat="1" ht="20.100000000000001" customHeight="1">
      <c r="A191" s="270"/>
      <c r="B191" s="271"/>
      <c r="C191" s="731"/>
      <c r="D191" s="731"/>
      <c r="E191" s="731"/>
      <c r="F191" s="732"/>
      <c r="G191" s="733"/>
      <c r="H191" s="787"/>
      <c r="I191" s="781"/>
      <c r="J191" s="278"/>
      <c r="K191" s="278"/>
      <c r="L191" s="278"/>
      <c r="M191" s="278"/>
      <c r="N191" s="278"/>
      <c r="O191" s="278"/>
      <c r="P191" s="278"/>
      <c r="Q191" s="278"/>
      <c r="R191" s="781"/>
      <c r="S191" s="278"/>
      <c r="T191" s="278"/>
      <c r="U191" s="279"/>
    </row>
    <row r="192" spans="1:21" s="729" customFormat="1" ht="20.100000000000001" customHeight="1" thickBot="1">
      <c r="A192" s="270"/>
      <c r="B192" s="271" t="s">
        <v>87</v>
      </c>
      <c r="C192" s="271"/>
      <c r="D192" s="271"/>
      <c r="E192" s="271"/>
      <c r="F192" s="278"/>
      <c r="G192" s="738"/>
      <c r="H192" s="274"/>
      <c r="I192" s="788"/>
      <c r="J192" s="278"/>
      <c r="K192" s="278"/>
      <c r="L192" s="278"/>
      <c r="M192" s="278"/>
      <c r="N192" s="278"/>
      <c r="O192" s="278"/>
      <c r="P192" s="278"/>
      <c r="Q192" s="278"/>
      <c r="R192" s="788"/>
      <c r="S192" s="278"/>
      <c r="T192" s="278"/>
      <c r="U192" s="279"/>
    </row>
    <row r="193" spans="1:21" s="729" customFormat="1" ht="19.5" customHeight="1" thickBot="1">
      <c r="A193" s="270"/>
      <c r="B193" s="271"/>
      <c r="C193" s="271" t="s">
        <v>29</v>
      </c>
      <c r="D193" s="271"/>
      <c r="E193" s="271"/>
      <c r="F193" s="278"/>
      <c r="G193" s="738"/>
      <c r="H193" s="274"/>
      <c r="I193" s="277"/>
      <c r="J193" s="278" t="s">
        <v>112</v>
      </c>
      <c r="K193" s="278"/>
      <c r="L193" s="278"/>
      <c r="M193" s="278"/>
      <c r="N193" s="278"/>
      <c r="O193" s="278"/>
      <c r="P193" s="278"/>
      <c r="Q193" s="278"/>
      <c r="R193" s="277"/>
      <c r="S193" s="278" t="s">
        <v>112</v>
      </c>
      <c r="T193" s="278"/>
      <c r="U193" s="279"/>
    </row>
    <row r="194" spans="1:21" s="729" customFormat="1" ht="20.100000000000001" customHeight="1" thickBot="1">
      <c r="A194" s="270"/>
      <c r="B194" s="271"/>
      <c r="C194" s="271" t="s">
        <v>138</v>
      </c>
      <c r="D194" s="271"/>
      <c r="E194" s="271"/>
      <c r="F194" s="278"/>
      <c r="G194" s="738"/>
      <c r="H194" s="789"/>
      <c r="I194" s="277"/>
      <c r="J194" s="278" t="s">
        <v>112</v>
      </c>
      <c r="K194" s="278"/>
      <c r="L194" s="278"/>
      <c r="M194" s="278"/>
      <c r="N194" s="278"/>
      <c r="O194" s="278"/>
      <c r="P194" s="278"/>
      <c r="Q194" s="278"/>
      <c r="R194" s="277"/>
      <c r="S194" s="278" t="s">
        <v>112</v>
      </c>
      <c r="T194" s="278"/>
      <c r="U194" s="279"/>
    </row>
    <row r="195" spans="1:21" s="729" customFormat="1" ht="20.100000000000001" customHeight="1" thickBot="1">
      <c r="A195" s="270"/>
      <c r="B195" s="271"/>
      <c r="C195" s="768" t="s">
        <v>1078</v>
      </c>
      <c r="D195" s="271"/>
      <c r="E195" s="271"/>
      <c r="F195" s="278"/>
      <c r="G195" s="738"/>
      <c r="H195" s="789"/>
      <c r="I195" s="277"/>
      <c r="J195" s="278" t="s">
        <v>112</v>
      </c>
      <c r="K195" s="278"/>
      <c r="L195" s="278"/>
      <c r="M195" s="278"/>
      <c r="N195" s="278"/>
      <c r="O195" s="278"/>
      <c r="P195" s="278"/>
      <c r="Q195" s="278"/>
      <c r="R195" s="277"/>
      <c r="S195" s="278" t="s">
        <v>112</v>
      </c>
      <c r="T195" s="278"/>
      <c r="U195" s="279"/>
    </row>
    <row r="196" spans="1:21" s="729" customFormat="1" ht="20.100000000000001" customHeight="1" thickBot="1">
      <c r="A196" s="270" t="s">
        <v>1079</v>
      </c>
      <c r="B196" s="271"/>
      <c r="C196" s="271"/>
      <c r="D196" s="271"/>
      <c r="E196" s="271"/>
      <c r="F196" s="278"/>
      <c r="G196" s="738"/>
      <c r="H196" s="274"/>
      <c r="I196" s="275"/>
      <c r="J196" s="276"/>
      <c r="K196" s="276"/>
      <c r="L196" s="276"/>
      <c r="M196" s="276"/>
      <c r="N196" s="276"/>
      <c r="O196" s="276"/>
      <c r="P196" s="276"/>
      <c r="Q196" s="276"/>
      <c r="R196" s="275"/>
      <c r="S196" s="276"/>
      <c r="T196" s="278"/>
      <c r="U196" s="279"/>
    </row>
    <row r="197" spans="1:21" s="729" customFormat="1" ht="20.100000000000001" customHeight="1" thickBot="1">
      <c r="A197" s="270"/>
      <c r="B197" s="271" t="s">
        <v>350</v>
      </c>
      <c r="C197" s="271"/>
      <c r="D197" s="271"/>
      <c r="E197" s="271"/>
      <c r="F197" s="278"/>
      <c r="G197" s="738"/>
      <c r="H197" s="274"/>
      <c r="I197" s="275"/>
      <c r="J197" s="276"/>
      <c r="K197" s="276"/>
      <c r="L197" s="276"/>
      <c r="M197" s="276"/>
      <c r="N197" s="276"/>
      <c r="O197" s="276"/>
      <c r="P197" s="276"/>
      <c r="Q197" s="276"/>
      <c r="R197" s="4"/>
      <c r="S197" s="273" t="s">
        <v>124</v>
      </c>
      <c r="T197" s="278"/>
      <c r="U197" s="279"/>
    </row>
    <row r="198" spans="1:21" s="729" customFormat="1" ht="20.100000000000001" customHeight="1" thickBot="1">
      <c r="A198" s="270"/>
      <c r="B198" s="271" t="s">
        <v>351</v>
      </c>
      <c r="C198" s="271"/>
      <c r="D198" s="271"/>
      <c r="E198" s="271"/>
      <c r="F198" s="278"/>
      <c r="G198" s="738"/>
      <c r="H198" s="790"/>
      <c r="I198" s="275"/>
      <c r="J198" s="276"/>
      <c r="K198" s="276"/>
      <c r="L198" s="276"/>
      <c r="M198" s="276"/>
      <c r="N198" s="276"/>
      <c r="O198" s="276"/>
      <c r="P198" s="276"/>
      <c r="Q198" s="276"/>
      <c r="R198" s="275"/>
      <c r="S198" s="276"/>
      <c r="T198" s="278"/>
      <c r="U198" s="279"/>
    </row>
    <row r="199" spans="1:21" s="729" customFormat="1" ht="20.100000000000001" customHeight="1" thickBot="1">
      <c r="A199" s="270"/>
      <c r="B199" s="271"/>
      <c r="C199" s="271" t="s">
        <v>88</v>
      </c>
      <c r="D199" s="271"/>
      <c r="E199" s="271"/>
      <c r="F199" s="278"/>
      <c r="G199" s="738"/>
      <c r="H199" s="4"/>
      <c r="I199" s="273" t="s">
        <v>123</v>
      </c>
      <c r="J199" s="791"/>
      <c r="K199" s="791"/>
      <c r="L199" s="791"/>
      <c r="M199" s="791" t="s">
        <v>33</v>
      </c>
      <c r="N199" s="277"/>
      <c r="O199" s="729" t="s">
        <v>1103</v>
      </c>
      <c r="R199" s="275"/>
      <c r="S199" s="276"/>
      <c r="T199" s="278"/>
      <c r="U199" s="279"/>
    </row>
    <row r="200" spans="1:21" s="729" customFormat="1" ht="20.100000000000001" customHeight="1" thickBot="1">
      <c r="A200" s="270"/>
      <c r="B200" s="271"/>
      <c r="C200" s="271" t="s">
        <v>93</v>
      </c>
      <c r="D200" s="271"/>
      <c r="E200" s="271"/>
      <c r="F200" s="278"/>
      <c r="G200" s="738"/>
      <c r="H200" s="4"/>
      <c r="I200" s="273" t="s">
        <v>123</v>
      </c>
      <c r="J200" s="791"/>
      <c r="K200" s="791"/>
      <c r="L200" s="791"/>
      <c r="M200" s="791" t="s">
        <v>33</v>
      </c>
      <c r="N200" s="277"/>
      <c r="O200" s="729" t="s">
        <v>1103</v>
      </c>
      <c r="R200" s="275"/>
      <c r="S200" s="276"/>
      <c r="T200" s="278"/>
      <c r="U200" s="279"/>
    </row>
    <row r="201" spans="1:21" s="729" customFormat="1" ht="20.100000000000001" customHeight="1" thickBot="1">
      <c r="A201" s="270"/>
      <c r="B201" s="271"/>
      <c r="C201" s="271" t="s">
        <v>193</v>
      </c>
      <c r="D201" s="271"/>
      <c r="E201" s="271"/>
      <c r="F201" s="278"/>
      <c r="G201" s="738"/>
      <c r="H201" s="4"/>
      <c r="I201" s="273" t="s">
        <v>123</v>
      </c>
      <c r="J201" s="791"/>
      <c r="K201" s="791"/>
      <c r="L201" s="791"/>
      <c r="M201" s="791" t="s">
        <v>33</v>
      </c>
      <c r="N201" s="277"/>
      <c r="O201" s="729" t="s">
        <v>1103</v>
      </c>
      <c r="R201" s="275"/>
      <c r="S201" s="276"/>
      <c r="T201" s="278"/>
      <c r="U201" s="279"/>
    </row>
    <row r="202" spans="1:21" s="729" customFormat="1" ht="20.100000000000001" customHeight="1" thickBot="1">
      <c r="A202" s="270"/>
      <c r="B202" s="271"/>
      <c r="C202" s="271" t="s">
        <v>1080</v>
      </c>
      <c r="D202" s="271"/>
      <c r="E202" s="271"/>
      <c r="F202" s="278"/>
      <c r="G202" s="738"/>
      <c r="H202" s="4"/>
      <c r="I202" s="273" t="s">
        <v>123</v>
      </c>
      <c r="J202" s="791"/>
      <c r="K202" s="791"/>
      <c r="L202" s="791"/>
      <c r="M202" s="791" t="s">
        <v>33</v>
      </c>
      <c r="N202" s="277"/>
      <c r="O202" s="729" t="s">
        <v>1103</v>
      </c>
      <c r="R202" s="275"/>
      <c r="S202" s="276"/>
      <c r="T202" s="278"/>
      <c r="U202" s="279"/>
    </row>
    <row r="203" spans="1:21" s="729" customFormat="1" ht="20.100000000000001" customHeight="1">
      <c r="A203" s="270"/>
      <c r="B203" s="271"/>
      <c r="C203" s="271"/>
      <c r="D203" s="271"/>
      <c r="E203" s="271"/>
      <c r="F203" s="278"/>
      <c r="G203" s="738"/>
      <c r="H203" s="274"/>
      <c r="I203" s="275"/>
      <c r="J203" s="276"/>
      <c r="K203" s="276"/>
      <c r="L203" s="276"/>
      <c r="M203" s="276"/>
      <c r="N203" s="276"/>
      <c r="O203" s="276"/>
      <c r="P203" s="276"/>
      <c r="Q203" s="276"/>
      <c r="R203" s="275"/>
      <c r="S203" s="273"/>
      <c r="T203" s="757"/>
      <c r="U203" s="279"/>
    </row>
    <row r="204" spans="1:21" s="729" customFormat="1" ht="20.100000000000001" customHeight="1">
      <c r="A204" s="270" t="s">
        <v>389</v>
      </c>
      <c r="B204" s="271"/>
      <c r="C204" s="271"/>
      <c r="D204" s="271"/>
      <c r="E204" s="271"/>
      <c r="F204" s="278"/>
      <c r="G204" s="738"/>
      <c r="H204" s="274"/>
      <c r="I204" s="275"/>
      <c r="J204" s="276"/>
      <c r="K204" s="276"/>
      <c r="L204" s="276"/>
      <c r="M204" s="276"/>
      <c r="N204" s="276"/>
      <c r="O204" s="276"/>
      <c r="P204" s="276"/>
      <c r="Q204" s="276"/>
      <c r="R204" s="275"/>
      <c r="S204" s="276"/>
      <c r="T204" s="278"/>
      <c r="U204" s="279"/>
    </row>
    <row r="205" spans="1:21" s="729" customFormat="1" ht="20.100000000000001" customHeight="1" thickBot="1">
      <c r="A205" s="270"/>
      <c r="B205" s="271" t="s">
        <v>15</v>
      </c>
      <c r="C205" s="271" t="s">
        <v>1081</v>
      </c>
      <c r="D205" s="278"/>
      <c r="E205" s="271"/>
      <c r="F205" s="272" t="s">
        <v>1104</v>
      </c>
      <c r="G205" s="792"/>
      <c r="H205" s="274"/>
      <c r="I205" s="275"/>
      <c r="J205" s="276"/>
      <c r="K205" s="276"/>
      <c r="L205" s="276"/>
      <c r="M205" s="276"/>
      <c r="N205" s="276"/>
      <c r="O205" s="276"/>
      <c r="P205" s="276"/>
      <c r="Q205" s="276"/>
      <c r="R205" s="275"/>
      <c r="S205" s="276"/>
      <c r="T205" s="278"/>
      <c r="U205" s="279"/>
    </row>
    <row r="206" spans="1:21" s="729" customFormat="1" ht="20.100000000000001" customHeight="1" thickBot="1">
      <c r="A206" s="270"/>
      <c r="B206" s="278"/>
      <c r="C206" s="271"/>
      <c r="D206" s="271" t="s">
        <v>1082</v>
      </c>
      <c r="E206" s="278"/>
      <c r="F206" s="278"/>
      <c r="G206" s="738"/>
      <c r="H206" s="274"/>
      <c r="I206" s="275"/>
      <c r="J206" s="276"/>
      <c r="K206" s="276"/>
      <c r="L206" s="276"/>
      <c r="M206" s="276"/>
      <c r="N206" s="276"/>
      <c r="O206" s="276"/>
      <c r="P206" s="276"/>
      <c r="Q206" s="276"/>
      <c r="R206" s="277"/>
      <c r="S206" s="278" t="s">
        <v>79</v>
      </c>
      <c r="T206" s="271"/>
      <c r="U206" s="753"/>
    </row>
    <row r="207" spans="1:21" s="729" customFormat="1" ht="18" thickBot="1">
      <c r="A207" s="270"/>
      <c r="B207" s="278"/>
      <c r="C207" s="271"/>
      <c r="D207" s="271"/>
      <c r="E207" s="271" t="s">
        <v>1083</v>
      </c>
      <c r="F207" s="271"/>
      <c r="G207" s="738"/>
      <c r="H207" s="274"/>
      <c r="I207" s="275"/>
      <c r="J207" s="276"/>
      <c r="K207" s="276"/>
      <c r="L207" s="276"/>
      <c r="M207" s="276"/>
      <c r="N207" s="276"/>
      <c r="O207" s="276"/>
      <c r="P207" s="276"/>
      <c r="Q207" s="276"/>
      <c r="R207" s="277"/>
      <c r="S207" s="278" t="s">
        <v>79</v>
      </c>
      <c r="T207" s="271"/>
      <c r="U207" s="753"/>
    </row>
    <row r="208" spans="1:21" s="729" customFormat="1" ht="20.100000000000001" customHeight="1" thickBot="1">
      <c r="A208" s="270"/>
      <c r="B208" s="278"/>
      <c r="C208" s="271"/>
      <c r="D208" s="271"/>
      <c r="E208" s="271" t="s">
        <v>1084</v>
      </c>
      <c r="F208" s="271"/>
      <c r="G208" s="738"/>
      <c r="H208" s="274"/>
      <c r="I208" s="275"/>
      <c r="J208" s="276"/>
      <c r="K208" s="276"/>
      <c r="L208" s="276"/>
      <c r="M208" s="276"/>
      <c r="N208" s="276"/>
      <c r="O208" s="276"/>
      <c r="P208" s="276"/>
      <c r="Q208" s="276"/>
      <c r="R208" s="793" t="str">
        <f>IF(ISERROR(R207/R206*100),"",R207/R206*100)</f>
        <v/>
      </c>
      <c r="S208" s="278" t="s">
        <v>5</v>
      </c>
      <c r="T208" s="271"/>
      <c r="U208" s="753"/>
    </row>
    <row r="209" spans="1:22" s="729" customFormat="1" ht="20.100000000000001" customHeight="1" thickBot="1">
      <c r="A209" s="794"/>
      <c r="B209" s="795"/>
      <c r="C209" s="796"/>
      <c r="D209" s="796" t="s">
        <v>406</v>
      </c>
      <c r="E209" s="795"/>
      <c r="F209" s="795"/>
      <c r="G209" s="797"/>
      <c r="H209" s="790"/>
      <c r="I209" s="759"/>
      <c r="J209" s="798"/>
      <c r="K209" s="798"/>
      <c r="L209" s="798"/>
      <c r="M209" s="798"/>
      <c r="N209" s="798"/>
      <c r="O209" s="798"/>
      <c r="P209" s="798"/>
      <c r="Q209" s="798"/>
      <c r="R209" s="277"/>
      <c r="S209" s="278" t="s">
        <v>79</v>
      </c>
      <c r="T209" s="271"/>
      <c r="U209" s="753"/>
    </row>
    <row r="210" spans="1:22" s="729" customFormat="1" ht="20.100000000000001" customHeight="1" thickBot="1">
      <c r="A210" s="270"/>
      <c r="B210" s="278"/>
      <c r="C210" s="271"/>
      <c r="D210" s="271" t="s">
        <v>407</v>
      </c>
      <c r="E210" s="278"/>
      <c r="F210" s="278"/>
      <c r="G210" s="738"/>
      <c r="H210" s="274"/>
      <c r="I210" s="275"/>
      <c r="J210" s="276"/>
      <c r="K210" s="276"/>
      <c r="L210" s="276"/>
      <c r="M210" s="276"/>
      <c r="N210" s="276"/>
      <c r="O210" s="276"/>
      <c r="P210" s="276"/>
      <c r="Q210" s="799"/>
      <c r="R210" s="277"/>
      <c r="S210" s="278" t="s">
        <v>79</v>
      </c>
      <c r="T210" s="271"/>
      <c r="U210" s="753"/>
    </row>
    <row r="211" spans="1:22" s="729" customFormat="1" ht="99.75" customHeight="1">
      <c r="A211" s="800"/>
      <c r="B211" s="728"/>
      <c r="C211" s="801"/>
      <c r="D211" s="933" t="s">
        <v>1085</v>
      </c>
      <c r="E211" s="933"/>
      <c r="F211" s="933"/>
      <c r="G211" s="933"/>
      <c r="H211" s="933"/>
      <c r="I211" s="933"/>
      <c r="J211" s="933"/>
      <c r="K211" s="933"/>
      <c r="L211" s="933"/>
      <c r="M211" s="933"/>
      <c r="N211" s="933"/>
      <c r="O211" s="933"/>
      <c r="P211" s="933"/>
      <c r="Q211" s="933"/>
      <c r="R211" s="933"/>
      <c r="S211" s="276"/>
      <c r="T211" s="278"/>
      <c r="U211" s="279"/>
    </row>
    <row r="212" spans="1:22" s="729" customFormat="1" ht="20.100000000000001" customHeight="1">
      <c r="A212" s="270"/>
      <c r="B212" s="271"/>
      <c r="C212" s="271"/>
      <c r="D212" s="271"/>
      <c r="E212" s="738"/>
      <c r="F212" s="271"/>
      <c r="G212" s="271"/>
      <c r="H212" s="274"/>
      <c r="I212" s="275"/>
      <c r="J212" s="276"/>
      <c r="K212" s="276"/>
      <c r="L212" s="276"/>
      <c r="M212" s="276"/>
      <c r="N212" s="276"/>
      <c r="O212" s="276"/>
      <c r="P212" s="276"/>
      <c r="Q212" s="276"/>
      <c r="R212" s="802"/>
      <c r="S212" s="278"/>
      <c r="T212" s="271"/>
      <c r="U212" s="803"/>
    </row>
    <row r="213" spans="1:22" s="729" customFormat="1" ht="19.5" customHeight="1">
      <c r="A213" s="270"/>
      <c r="B213" s="271"/>
      <c r="C213" s="271"/>
      <c r="D213" s="271"/>
      <c r="E213" s="271"/>
      <c r="F213" s="278"/>
      <c r="G213" s="271"/>
      <c r="H213" s="274"/>
      <c r="I213" s="275"/>
      <c r="J213" s="276"/>
      <c r="K213" s="276"/>
      <c r="L213" s="276"/>
      <c r="M213" s="276"/>
      <c r="N213" s="276"/>
      <c r="O213" s="276"/>
      <c r="P213" s="276"/>
      <c r="Q213" s="276"/>
      <c r="R213" s="781"/>
      <c r="S213" s="278"/>
      <c r="T213" s="278"/>
      <c r="U213" s="804"/>
    </row>
    <row r="214" spans="1:22" s="729" customFormat="1" ht="20.100000000000001" customHeight="1">
      <c r="A214" s="270"/>
      <c r="B214" s="271" t="s">
        <v>16</v>
      </c>
      <c r="C214" s="271" t="s">
        <v>58</v>
      </c>
      <c r="D214" s="278"/>
      <c r="E214" s="271"/>
      <c r="F214" s="271"/>
      <c r="G214" s="738"/>
      <c r="H214" s="274"/>
      <c r="I214" s="275"/>
      <c r="J214" s="276"/>
      <c r="K214" s="276"/>
      <c r="L214" s="276"/>
      <c r="M214" s="276"/>
      <c r="N214" s="276"/>
      <c r="O214" s="276"/>
      <c r="P214" s="276"/>
      <c r="Q214" s="276"/>
      <c r="R214" s="805"/>
      <c r="S214" s="278"/>
      <c r="T214" s="278"/>
      <c r="U214" s="279"/>
    </row>
    <row r="215" spans="1:22" s="729" customFormat="1" ht="20.100000000000001" customHeight="1" thickBot="1">
      <c r="A215" s="270"/>
      <c r="B215" s="278"/>
      <c r="C215" s="271" t="s">
        <v>4</v>
      </c>
      <c r="D215" s="271" t="s">
        <v>1086</v>
      </c>
      <c r="E215" s="278"/>
      <c r="F215" s="278"/>
      <c r="G215" s="272" t="s">
        <v>1104</v>
      </c>
      <c r="I215" s="806"/>
      <c r="J215" s="276"/>
      <c r="K215" s="276"/>
      <c r="L215" s="276"/>
      <c r="M215" s="276"/>
      <c r="N215" s="276"/>
      <c r="O215" s="276"/>
      <c r="P215" s="276"/>
      <c r="Q215" s="276"/>
      <c r="R215" s="805"/>
      <c r="S215" s="278"/>
      <c r="T215" s="278"/>
      <c r="U215" s="279"/>
    </row>
    <row r="216" spans="1:22" s="729" customFormat="1" ht="20.100000000000001" customHeight="1" thickBot="1">
      <c r="A216" s="270"/>
      <c r="B216" s="271"/>
      <c r="C216" s="271"/>
      <c r="D216" s="271"/>
      <c r="E216" s="271" t="s">
        <v>1087</v>
      </c>
      <c r="F216" s="278"/>
      <c r="G216" s="738"/>
      <c r="H216" s="274"/>
      <c r="I216" s="275"/>
      <c r="J216" s="276"/>
      <c r="K216" s="276"/>
      <c r="L216" s="276"/>
      <c r="M216" s="276"/>
      <c r="N216" s="276"/>
      <c r="O216" s="276"/>
      <c r="P216" s="276"/>
      <c r="Q216" s="276"/>
      <c r="R216" s="277"/>
      <c r="S216" s="278" t="s">
        <v>20</v>
      </c>
      <c r="T216" s="278"/>
      <c r="U216" s="279"/>
    </row>
    <row r="217" spans="1:22" s="729" customFormat="1" ht="20.100000000000001" customHeight="1" thickBot="1">
      <c r="A217" s="270"/>
      <c r="B217" s="271"/>
      <c r="C217" s="271"/>
      <c r="D217" s="271"/>
      <c r="E217" s="271" t="s">
        <v>1088</v>
      </c>
      <c r="F217" s="278"/>
      <c r="G217" s="738"/>
      <c r="H217" s="274"/>
      <c r="I217" s="275"/>
      <c r="J217" s="276"/>
      <c r="K217" s="276"/>
      <c r="L217" s="276"/>
      <c r="M217" s="276"/>
      <c r="N217" s="276"/>
      <c r="O217" s="276"/>
      <c r="P217" s="276"/>
      <c r="Q217" s="276"/>
      <c r="R217" s="277"/>
      <c r="S217" s="278" t="s">
        <v>20</v>
      </c>
      <c r="T217" s="278"/>
      <c r="U217" s="279"/>
    </row>
    <row r="218" spans="1:22" s="729" customFormat="1" ht="20.100000000000001" customHeight="1" thickBot="1">
      <c r="A218" s="270"/>
      <c r="B218" s="271"/>
      <c r="C218" s="271"/>
      <c r="D218" s="271"/>
      <c r="E218" s="271" t="s">
        <v>410</v>
      </c>
      <c r="F218" s="278"/>
      <c r="G218" s="738"/>
      <c r="H218" s="274"/>
      <c r="I218" s="275"/>
      <c r="J218" s="276"/>
      <c r="K218" s="276"/>
      <c r="L218" s="276"/>
      <c r="M218" s="276"/>
      <c r="N218" s="276"/>
      <c r="O218" s="276"/>
      <c r="P218" s="276"/>
      <c r="Q218" s="276"/>
      <c r="R218" s="277"/>
      <c r="S218" s="278" t="s">
        <v>20</v>
      </c>
      <c r="T218" s="278"/>
      <c r="U218" s="279"/>
    </row>
    <row r="219" spans="1:22" s="729" customFormat="1" ht="20.100000000000001" customHeight="1">
      <c r="A219" s="807"/>
      <c r="B219" s="808"/>
      <c r="C219" s="808"/>
      <c r="D219" s="808"/>
      <c r="E219" s="808"/>
      <c r="F219" s="809"/>
      <c r="G219" s="810"/>
      <c r="H219" s="811"/>
      <c r="I219" s="812"/>
      <c r="J219" s="813"/>
      <c r="K219" s="813"/>
      <c r="L219" s="813"/>
      <c r="M219" s="813"/>
      <c r="N219" s="813"/>
      <c r="O219" s="813"/>
      <c r="P219" s="813"/>
      <c r="Q219" s="813"/>
      <c r="R219" s="812"/>
      <c r="S219" s="813"/>
      <c r="T219" s="809"/>
      <c r="U219" s="814"/>
    </row>
    <row r="220" spans="1:22" s="729" customFormat="1" ht="20.100000000000001" customHeight="1">
      <c r="A220" s="815" t="s">
        <v>468</v>
      </c>
      <c r="B220" s="816"/>
      <c r="C220" s="271"/>
      <c r="D220" s="816"/>
      <c r="E220" s="817"/>
      <c r="F220" s="818"/>
      <c r="G220" s="818"/>
      <c r="H220" s="818"/>
      <c r="I220" s="818"/>
      <c r="J220" s="818"/>
      <c r="K220" s="752"/>
      <c r="L220" s="276"/>
      <c r="M220" s="276"/>
      <c r="N220" s="276"/>
      <c r="O220" s="276"/>
      <c r="P220" s="276"/>
      <c r="Q220" s="276"/>
      <c r="R220" s="275"/>
      <c r="S220" s="276"/>
      <c r="T220" s="278"/>
      <c r="U220" s="279"/>
      <c r="V220" s="728"/>
    </row>
    <row r="221" spans="1:22" s="729" customFormat="1" ht="20.100000000000001" customHeight="1">
      <c r="A221" s="819"/>
      <c r="B221" s="820" t="s">
        <v>411</v>
      </c>
      <c r="C221" s="821"/>
      <c r="H221" s="822"/>
      <c r="I221" s="822"/>
      <c r="J221" s="823"/>
      <c r="K221" s="824"/>
      <c r="L221" s="513"/>
      <c r="M221" s="513"/>
      <c r="N221" s="513"/>
      <c r="P221" s="513"/>
      <c r="Q221" s="513"/>
      <c r="U221" s="825"/>
    </row>
    <row r="222" spans="1:22" s="729" customFormat="1" ht="20.100000000000001" customHeight="1">
      <c r="A222" s="800"/>
      <c r="B222" s="820"/>
      <c r="C222" s="826" t="s">
        <v>1105</v>
      </c>
      <c r="D222" s="796"/>
      <c r="E222" s="796"/>
      <c r="F222" s="796"/>
      <c r="G222" s="796"/>
      <c r="H222" s="796"/>
      <c r="I222" s="797"/>
      <c r="J222" s="827"/>
      <c r="K222" s="828"/>
      <c r="L222" s="276"/>
      <c r="M222" s="276"/>
      <c r="N222" s="276"/>
      <c r="O222" s="276"/>
      <c r="P222" s="276"/>
      <c r="Q222" s="276"/>
      <c r="R222" s="275"/>
      <c r="S222" s="276"/>
      <c r="T222" s="278"/>
      <c r="U222" s="279"/>
      <c r="V222" s="728"/>
    </row>
    <row r="223" spans="1:22" s="729" customFormat="1" ht="20.100000000000001" customHeight="1" thickBot="1">
      <c r="A223" s="829"/>
      <c r="B223" s="830"/>
      <c r="C223" s="831"/>
      <c r="D223" s="826" t="s">
        <v>412</v>
      </c>
      <c r="E223" s="824"/>
      <c r="I223" s="822"/>
      <c r="J223" s="823"/>
      <c r="K223" s="832"/>
      <c r="L223" s="276"/>
      <c r="M223" s="276"/>
      <c r="N223" s="276"/>
      <c r="O223" s="276"/>
      <c r="P223" s="276"/>
      <c r="Q223" s="276"/>
      <c r="R223" s="833"/>
      <c r="S223" s="271"/>
      <c r="T223" s="278"/>
      <c r="U223" s="279"/>
      <c r="V223" s="728"/>
    </row>
    <row r="224" spans="1:22" s="729" customFormat="1" ht="20.100000000000001" customHeight="1" thickBot="1">
      <c r="A224" s="829"/>
      <c r="B224" s="830"/>
      <c r="C224" s="831"/>
      <c r="D224" s="834"/>
      <c r="E224" s="929" t="s">
        <v>413</v>
      </c>
      <c r="F224" s="930"/>
      <c r="G224" s="930"/>
      <c r="H224" s="930"/>
      <c r="I224" s="930"/>
      <c r="J224" s="931"/>
      <c r="K224" s="832"/>
      <c r="L224" s="276"/>
      <c r="M224" s="276"/>
      <c r="N224" s="276"/>
      <c r="O224" s="276"/>
      <c r="P224" s="276"/>
      <c r="Q224" s="276"/>
      <c r="R224" s="277"/>
      <c r="S224" s="271" t="s">
        <v>20</v>
      </c>
      <c r="T224" s="278"/>
      <c r="U224" s="279"/>
      <c r="V224" s="728"/>
    </row>
    <row r="225" spans="1:22" s="729" customFormat="1" ht="20.100000000000001" customHeight="1" thickBot="1">
      <c r="A225" s="829"/>
      <c r="B225" s="830"/>
      <c r="C225" s="831"/>
      <c r="D225" s="834"/>
      <c r="E225" s="835" t="s">
        <v>414</v>
      </c>
      <c r="F225" s="271"/>
      <c r="G225" s="271"/>
      <c r="H225" s="271"/>
      <c r="I225" s="738"/>
      <c r="J225" s="836"/>
      <c r="K225" s="832"/>
      <c r="L225" s="276"/>
      <c r="M225" s="276"/>
      <c r="N225" s="276"/>
      <c r="O225" s="276"/>
      <c r="P225" s="276"/>
      <c r="Q225" s="276"/>
      <c r="R225" s="277"/>
      <c r="S225" s="271" t="s">
        <v>20</v>
      </c>
      <c r="T225" s="278"/>
      <c r="U225" s="279"/>
      <c r="V225" s="728"/>
    </row>
    <row r="226" spans="1:22" s="729" customFormat="1" ht="20.100000000000001" customHeight="1" thickBot="1">
      <c r="A226" s="829"/>
      <c r="B226" s="830"/>
      <c r="C226" s="831"/>
      <c r="D226" s="834"/>
      <c r="E226" s="826" t="s">
        <v>1089</v>
      </c>
      <c r="F226" s="796" t="s">
        <v>1090</v>
      </c>
      <c r="G226" s="796"/>
      <c r="H226" s="796"/>
      <c r="I226" s="797"/>
      <c r="J226" s="837"/>
      <c r="K226" s="832"/>
      <c r="L226" s="276"/>
      <c r="M226" s="276"/>
      <c r="N226" s="276"/>
      <c r="O226" s="276"/>
      <c r="P226" s="276"/>
      <c r="Q226" s="276"/>
      <c r="R226" s="277"/>
      <c r="S226" s="271" t="s">
        <v>20</v>
      </c>
      <c r="T226" s="278"/>
      <c r="U226" s="279"/>
      <c r="V226" s="728"/>
    </row>
    <row r="227" spans="1:22" s="729" customFormat="1" ht="20.100000000000001" customHeight="1" thickBot="1">
      <c r="A227" s="829"/>
      <c r="B227" s="830"/>
      <c r="C227" s="831"/>
      <c r="D227" s="834"/>
      <c r="E227" s="826" t="s">
        <v>415</v>
      </c>
      <c r="F227" s="796"/>
      <c r="G227" s="796"/>
      <c r="H227" s="796"/>
      <c r="I227" s="797"/>
      <c r="J227" s="837"/>
      <c r="K227" s="832"/>
      <c r="L227" s="276"/>
      <c r="M227" s="276"/>
      <c r="N227" s="276"/>
      <c r="O227" s="276"/>
      <c r="P227" s="276"/>
      <c r="Q227" s="276"/>
      <c r="R227" s="277"/>
      <c r="S227" s="271" t="s">
        <v>20</v>
      </c>
      <c r="T227" s="278"/>
      <c r="U227" s="279"/>
      <c r="V227" s="728"/>
    </row>
    <row r="228" spans="1:22" s="729" customFormat="1" ht="20.100000000000001" customHeight="1" thickBot="1">
      <c r="A228" s="800"/>
      <c r="B228" s="820"/>
      <c r="C228" s="831"/>
      <c r="D228" s="826" t="s">
        <v>416</v>
      </c>
      <c r="E228" s="271"/>
      <c r="F228" s="271"/>
      <c r="G228" s="271"/>
      <c r="H228" s="271"/>
      <c r="I228" s="738"/>
      <c r="J228" s="752"/>
      <c r="K228" s="832"/>
      <c r="L228" s="276"/>
      <c r="M228" s="276"/>
      <c r="N228" s="276"/>
      <c r="O228" s="276"/>
      <c r="P228" s="276"/>
      <c r="Q228" s="276"/>
      <c r="R228" s="759"/>
      <c r="S228" s="276"/>
      <c r="T228" s="278"/>
      <c r="U228" s="279"/>
      <c r="V228" s="728"/>
    </row>
    <row r="229" spans="1:22" s="729" customFormat="1" ht="20.100000000000001" customHeight="1" thickBot="1">
      <c r="A229" s="800"/>
      <c r="B229" s="820"/>
      <c r="C229" s="831"/>
      <c r="D229" s="838"/>
      <c r="E229" s="835" t="s">
        <v>417</v>
      </c>
      <c r="F229" s="271"/>
      <c r="G229" s="271"/>
      <c r="H229" s="271"/>
      <c r="I229" s="738"/>
      <c r="J229" s="836"/>
      <c r="K229" s="832"/>
      <c r="L229" s="276"/>
      <c r="M229" s="276"/>
      <c r="N229" s="276"/>
      <c r="O229" s="276"/>
      <c r="P229" s="276"/>
      <c r="Q229" s="276"/>
      <c r="R229" s="277"/>
      <c r="S229" s="271" t="s">
        <v>20</v>
      </c>
      <c r="T229" s="278"/>
      <c r="U229" s="279"/>
      <c r="V229" s="728"/>
    </row>
    <row r="230" spans="1:22" s="729" customFormat="1" ht="20.100000000000001" customHeight="1" thickBot="1">
      <c r="A230" s="800"/>
      <c r="B230" s="820"/>
      <c r="C230" s="831"/>
      <c r="D230" s="839"/>
      <c r="E230" s="835" t="s">
        <v>418</v>
      </c>
      <c r="F230" s="271"/>
      <c r="G230" s="271"/>
      <c r="H230" s="271"/>
      <c r="I230" s="738" t="s">
        <v>7</v>
      </c>
      <c r="J230" s="840"/>
      <c r="K230" s="832"/>
      <c r="L230" s="276"/>
      <c r="M230" s="276"/>
      <c r="N230" s="276"/>
      <c r="O230" s="276"/>
      <c r="P230" s="276"/>
      <c r="Q230" s="276"/>
      <c r="R230" s="277"/>
      <c r="S230" s="271" t="s">
        <v>20</v>
      </c>
      <c r="T230" s="278"/>
      <c r="U230" s="279"/>
      <c r="V230" s="728"/>
    </row>
    <row r="231" spans="1:22" s="729" customFormat="1" ht="20.100000000000001" customHeight="1" thickBot="1">
      <c r="A231" s="829"/>
      <c r="B231" s="830"/>
      <c r="C231" s="831"/>
      <c r="D231" s="834"/>
      <c r="E231" s="826" t="s">
        <v>1089</v>
      </c>
      <c r="F231" s="796" t="s">
        <v>1090</v>
      </c>
      <c r="G231" s="796"/>
      <c r="H231" s="796"/>
      <c r="I231" s="797"/>
      <c r="J231" s="837"/>
      <c r="K231" s="832"/>
      <c r="L231" s="276"/>
      <c r="M231" s="276"/>
      <c r="N231" s="276"/>
      <c r="O231" s="276"/>
      <c r="P231" s="276"/>
      <c r="Q231" s="276"/>
      <c r="R231" s="277"/>
      <c r="S231" s="271" t="s">
        <v>20</v>
      </c>
      <c r="T231" s="278"/>
      <c r="U231" s="279"/>
      <c r="V231" s="728"/>
    </row>
    <row r="232" spans="1:22" s="729" customFormat="1" ht="20.100000000000001" customHeight="1" thickBot="1">
      <c r="A232" s="829"/>
      <c r="B232" s="830"/>
      <c r="C232" s="831"/>
      <c r="D232" s="932" t="s">
        <v>419</v>
      </c>
      <c r="E232" s="933"/>
      <c r="F232" s="933"/>
      <c r="G232" s="933"/>
      <c r="H232" s="933"/>
      <c r="I232" s="933"/>
      <c r="J232" s="933"/>
      <c r="K232" s="832"/>
      <c r="L232" s="276"/>
      <c r="M232" s="276"/>
      <c r="N232" s="276"/>
      <c r="O232" s="276"/>
      <c r="P232" s="276"/>
      <c r="Q232" s="276"/>
      <c r="R232" s="841"/>
      <c r="S232" s="271"/>
      <c r="T232" s="278"/>
      <c r="U232" s="279"/>
      <c r="V232" s="728"/>
    </row>
    <row r="233" spans="1:22" s="729" customFormat="1" ht="20.100000000000001" customHeight="1" thickBot="1">
      <c r="A233" s="829"/>
      <c r="B233" s="830"/>
      <c r="C233" s="831"/>
      <c r="D233" s="834"/>
      <c r="E233" s="934" t="s">
        <v>420</v>
      </c>
      <c r="F233" s="935"/>
      <c r="G233" s="935"/>
      <c r="H233" s="935"/>
      <c r="I233" s="935"/>
      <c r="J233" s="936"/>
      <c r="K233" s="832"/>
      <c r="L233" s="276"/>
      <c r="M233" s="276"/>
      <c r="N233" s="276"/>
      <c r="O233" s="276"/>
      <c r="P233" s="276"/>
      <c r="Q233" s="276"/>
      <c r="R233" s="277"/>
      <c r="S233" s="271" t="s">
        <v>20</v>
      </c>
      <c r="T233" s="278"/>
      <c r="U233" s="279"/>
      <c r="V233" s="728"/>
    </row>
    <row r="234" spans="1:22" s="729" customFormat="1" ht="20.100000000000001" customHeight="1" thickBot="1">
      <c r="A234" s="829"/>
      <c r="B234" s="830"/>
      <c r="C234" s="831"/>
      <c r="D234" s="834"/>
      <c r="E234" s="835" t="s">
        <v>1091</v>
      </c>
      <c r="F234" s="271"/>
      <c r="G234" s="271"/>
      <c r="H234" s="271"/>
      <c r="I234" s="738"/>
      <c r="J234" s="836"/>
      <c r="K234" s="832"/>
      <c r="L234" s="276"/>
      <c r="M234" s="276"/>
      <c r="N234" s="276"/>
      <c r="O234" s="276"/>
      <c r="P234" s="276"/>
      <c r="Q234" s="276"/>
      <c r="R234" s="277"/>
      <c r="S234" s="271" t="s">
        <v>20</v>
      </c>
      <c r="T234" s="278"/>
      <c r="U234" s="279"/>
      <c r="V234" s="728"/>
    </row>
    <row r="235" spans="1:22" s="729" customFormat="1" ht="20.100000000000001" customHeight="1" thickBot="1">
      <c r="A235" s="829"/>
      <c r="B235" s="830"/>
      <c r="C235" s="831"/>
      <c r="D235" s="834"/>
      <c r="E235" s="835" t="s">
        <v>1092</v>
      </c>
      <c r="F235" s="271"/>
      <c r="G235" s="271"/>
      <c r="H235" s="271"/>
      <c r="I235" s="738"/>
      <c r="J235" s="836"/>
      <c r="K235" s="832"/>
      <c r="L235" s="276"/>
      <c r="M235" s="276"/>
      <c r="N235" s="276"/>
      <c r="O235" s="276"/>
      <c r="P235" s="276"/>
      <c r="Q235" s="276"/>
      <c r="R235" s="277"/>
      <c r="S235" s="271" t="s">
        <v>20</v>
      </c>
      <c r="T235" s="278"/>
      <c r="U235" s="279"/>
      <c r="V235" s="728"/>
    </row>
    <row r="236" spans="1:22" s="729" customFormat="1" ht="20.100000000000001" customHeight="1" thickBot="1">
      <c r="A236" s="829"/>
      <c r="B236" s="830"/>
      <c r="C236" s="831"/>
      <c r="D236" s="834"/>
      <c r="E236" s="835" t="s">
        <v>421</v>
      </c>
      <c r="F236" s="271"/>
      <c r="G236" s="271"/>
      <c r="H236" s="271"/>
      <c r="I236" s="738" t="s">
        <v>7</v>
      </c>
      <c r="J236" s="836"/>
      <c r="K236" s="832"/>
      <c r="L236" s="276"/>
      <c r="M236" s="276"/>
      <c r="N236" s="276"/>
      <c r="O236" s="276"/>
      <c r="P236" s="276"/>
      <c r="Q236" s="276"/>
      <c r="R236" s="277"/>
      <c r="S236" s="271" t="s">
        <v>20</v>
      </c>
      <c r="T236" s="278"/>
      <c r="U236" s="279"/>
      <c r="V236" s="728"/>
    </row>
    <row r="237" spans="1:22" s="729" customFormat="1" ht="20.100000000000001" customHeight="1" thickBot="1">
      <c r="A237" s="829"/>
      <c r="B237" s="830"/>
      <c r="C237" s="831"/>
      <c r="D237" s="834"/>
      <c r="E237" s="835" t="s">
        <v>422</v>
      </c>
      <c r="F237" s="271"/>
      <c r="G237" s="271"/>
      <c r="H237" s="271"/>
      <c r="I237" s="738"/>
      <c r="J237" s="836"/>
      <c r="K237" s="832"/>
      <c r="L237" s="276"/>
      <c r="M237" s="276"/>
      <c r="N237" s="276"/>
      <c r="O237" s="276"/>
      <c r="P237" s="276"/>
      <c r="Q237" s="276"/>
      <c r="R237" s="277"/>
      <c r="S237" s="271" t="s">
        <v>20</v>
      </c>
      <c r="T237" s="278"/>
      <c r="U237" s="279"/>
      <c r="V237" s="728"/>
    </row>
    <row r="238" spans="1:22" s="729" customFormat="1" ht="20.100000000000001" customHeight="1" thickBot="1">
      <c r="A238" s="829"/>
      <c r="B238" s="830"/>
      <c r="C238" s="831"/>
      <c r="D238" s="826" t="s">
        <v>423</v>
      </c>
      <c r="I238" s="822" t="s">
        <v>7</v>
      </c>
      <c r="J238" s="823"/>
      <c r="K238" s="832"/>
      <c r="L238" s="276"/>
      <c r="M238" s="276"/>
      <c r="N238" s="276"/>
      <c r="O238" s="276"/>
      <c r="P238" s="276"/>
      <c r="Q238" s="276"/>
      <c r="R238" s="833"/>
      <c r="S238" s="271"/>
      <c r="T238" s="278"/>
      <c r="U238" s="279"/>
      <c r="V238" s="728"/>
    </row>
    <row r="239" spans="1:22" s="729" customFormat="1" ht="20.100000000000001" customHeight="1" thickBot="1">
      <c r="A239" s="829"/>
      <c r="B239" s="830"/>
      <c r="C239" s="831"/>
      <c r="D239" s="834"/>
      <c r="E239" s="835" t="s">
        <v>424</v>
      </c>
      <c r="F239" s="271"/>
      <c r="G239" s="271"/>
      <c r="H239" s="271"/>
      <c r="I239" s="738" t="s">
        <v>7</v>
      </c>
      <c r="J239" s="836"/>
      <c r="K239" s="832"/>
      <c r="L239" s="276"/>
      <c r="M239" s="276"/>
      <c r="N239" s="276"/>
      <c r="O239" s="276"/>
      <c r="P239" s="276"/>
      <c r="Q239" s="276"/>
      <c r="R239" s="277"/>
      <c r="S239" s="271" t="s">
        <v>20</v>
      </c>
      <c r="T239" s="278"/>
      <c r="U239" s="279"/>
      <c r="V239" s="728"/>
    </row>
    <row r="240" spans="1:22" s="729" customFormat="1" ht="20.100000000000001" customHeight="1" thickBot="1">
      <c r="A240" s="829"/>
      <c r="B240" s="830"/>
      <c r="C240" s="831"/>
      <c r="D240" s="834"/>
      <c r="E240" s="835" t="s">
        <v>425</v>
      </c>
      <c r="F240" s="271"/>
      <c r="G240" s="271"/>
      <c r="H240" s="271"/>
      <c r="I240" s="738" t="s">
        <v>7</v>
      </c>
      <c r="J240" s="836"/>
      <c r="K240" s="832"/>
      <c r="L240" s="276"/>
      <c r="M240" s="276"/>
      <c r="N240" s="276"/>
      <c r="O240" s="276"/>
      <c r="P240" s="276"/>
      <c r="Q240" s="276"/>
      <c r="R240" s="277"/>
      <c r="S240" s="271" t="s">
        <v>20</v>
      </c>
      <c r="T240" s="278"/>
      <c r="U240" s="279"/>
      <c r="V240" s="728"/>
    </row>
    <row r="241" spans="1:22" s="729" customFormat="1" ht="20.100000000000001" customHeight="1" thickBot="1">
      <c r="A241" s="829"/>
      <c r="B241" s="830"/>
      <c r="C241" s="831"/>
      <c r="D241" s="834"/>
      <c r="E241" s="835" t="s">
        <v>426</v>
      </c>
      <c r="F241" s="271"/>
      <c r="G241" s="271"/>
      <c r="H241" s="271"/>
      <c r="I241" s="738" t="s">
        <v>7</v>
      </c>
      <c r="J241" s="836"/>
      <c r="K241" s="832"/>
      <c r="L241" s="276"/>
      <c r="M241" s="276"/>
      <c r="N241" s="276"/>
      <c r="O241" s="276"/>
      <c r="P241" s="276"/>
      <c r="Q241" s="276"/>
      <c r="R241" s="277"/>
      <c r="S241" s="271" t="s">
        <v>20</v>
      </c>
      <c r="T241" s="278"/>
      <c r="U241" s="279"/>
      <c r="V241" s="728"/>
    </row>
    <row r="242" spans="1:22" s="729" customFormat="1" ht="20.100000000000001" customHeight="1" thickBot="1">
      <c r="A242" s="829"/>
      <c r="B242" s="830"/>
      <c r="C242" s="831"/>
      <c r="D242" s="834"/>
      <c r="E242" s="835" t="s">
        <v>427</v>
      </c>
      <c r="F242" s="271"/>
      <c r="G242" s="271"/>
      <c r="H242" s="271"/>
      <c r="I242" s="738" t="s">
        <v>7</v>
      </c>
      <c r="J242" s="836"/>
      <c r="K242" s="832"/>
      <c r="L242" s="276"/>
      <c r="M242" s="276"/>
      <c r="N242" s="276"/>
      <c r="O242" s="276"/>
      <c r="P242" s="276"/>
      <c r="Q242" s="276"/>
      <c r="R242" s="277"/>
      <c r="S242" s="271" t="s">
        <v>20</v>
      </c>
      <c r="T242" s="278"/>
      <c r="U242" s="279"/>
      <c r="V242" s="728"/>
    </row>
    <row r="243" spans="1:22" s="729" customFormat="1" ht="20.100000000000001" customHeight="1" thickBot="1">
      <c r="A243" s="829"/>
      <c r="B243" s="830"/>
      <c r="C243" s="831"/>
      <c r="D243" s="834"/>
      <c r="E243" s="826" t="s">
        <v>428</v>
      </c>
      <c r="F243" s="796"/>
      <c r="G243" s="796"/>
      <c r="H243" s="797"/>
      <c r="I243" s="797"/>
      <c r="J243" s="837"/>
      <c r="K243" s="832"/>
      <c r="L243" s="276"/>
      <c r="M243" s="276"/>
      <c r="N243" s="276"/>
      <c r="O243" s="276"/>
      <c r="P243" s="276"/>
      <c r="Q243" s="276"/>
      <c r="R243" s="277"/>
      <c r="S243" s="271" t="s">
        <v>20</v>
      </c>
      <c r="T243" s="278"/>
      <c r="U243" s="279"/>
      <c r="V243" s="728"/>
    </row>
    <row r="244" spans="1:22" s="729" customFormat="1" ht="20.100000000000001" customHeight="1" thickBot="1">
      <c r="A244" s="829"/>
      <c r="B244" s="830"/>
      <c r="C244" s="831"/>
      <c r="D244" s="826" t="s">
        <v>429</v>
      </c>
      <c r="I244" s="822"/>
      <c r="J244" s="823"/>
      <c r="K244" s="832"/>
      <c r="L244" s="276"/>
      <c r="M244" s="276"/>
      <c r="N244" s="276"/>
      <c r="O244" s="276"/>
      <c r="P244" s="276"/>
      <c r="Q244" s="276"/>
      <c r="R244" s="833"/>
      <c r="S244" s="271"/>
      <c r="T244" s="278"/>
      <c r="U244" s="279"/>
      <c r="V244" s="728"/>
    </row>
    <row r="245" spans="1:22" s="729" customFormat="1" ht="20.100000000000001" customHeight="1" thickBot="1">
      <c r="A245" s="829"/>
      <c r="B245" s="830"/>
      <c r="C245" s="831"/>
      <c r="D245" s="834"/>
      <c r="E245" s="929" t="s">
        <v>430</v>
      </c>
      <c r="F245" s="930"/>
      <c r="G245" s="930"/>
      <c r="H245" s="930"/>
      <c r="I245" s="930"/>
      <c r="J245" s="931"/>
      <c r="K245" s="832"/>
      <c r="L245" s="276"/>
      <c r="M245" s="276"/>
      <c r="N245" s="276"/>
      <c r="O245" s="276"/>
      <c r="P245" s="276"/>
      <c r="Q245" s="276"/>
      <c r="R245" s="277"/>
      <c r="S245" s="271" t="s">
        <v>20</v>
      </c>
      <c r="T245" s="278"/>
      <c r="U245" s="279"/>
      <c r="V245" s="728"/>
    </row>
    <row r="246" spans="1:22" s="729" customFormat="1" ht="20.100000000000001" customHeight="1" thickBot="1">
      <c r="A246" s="829"/>
      <c r="B246" s="830"/>
      <c r="C246" s="831"/>
      <c r="D246" s="834"/>
      <c r="E246" s="835" t="s">
        <v>431</v>
      </c>
      <c r="F246" s="271"/>
      <c r="G246" s="271"/>
      <c r="H246" s="271"/>
      <c r="I246" s="738"/>
      <c r="J246" s="836"/>
      <c r="K246" s="832"/>
      <c r="L246" s="276"/>
      <c r="M246" s="276"/>
      <c r="N246" s="276"/>
      <c r="O246" s="276"/>
      <c r="P246" s="276"/>
      <c r="Q246" s="276"/>
      <c r="R246" s="277"/>
      <c r="S246" s="271" t="s">
        <v>20</v>
      </c>
      <c r="T246" s="278"/>
      <c r="U246" s="279"/>
      <c r="V246" s="728"/>
    </row>
    <row r="247" spans="1:22" s="729" customFormat="1" ht="20.100000000000001" customHeight="1" thickBot="1">
      <c r="A247" s="829"/>
      <c r="B247" s="830"/>
      <c r="C247" s="831"/>
      <c r="D247" s="834"/>
      <c r="E247" s="835" t="s">
        <v>1093</v>
      </c>
      <c r="F247" s="271"/>
      <c r="G247" s="271"/>
      <c r="H247" s="271"/>
      <c r="I247" s="738"/>
      <c r="J247" s="836"/>
      <c r="K247" s="832"/>
      <c r="L247" s="276"/>
      <c r="M247" s="276"/>
      <c r="N247" s="276"/>
      <c r="O247" s="276"/>
      <c r="P247" s="276"/>
      <c r="Q247" s="276"/>
      <c r="R247" s="277"/>
      <c r="S247" s="271" t="s">
        <v>20</v>
      </c>
      <c r="T247" s="278"/>
      <c r="U247" s="279"/>
      <c r="V247" s="728"/>
    </row>
    <row r="248" spans="1:22" s="729" customFormat="1" ht="20.100000000000001" customHeight="1" thickBot="1">
      <c r="A248" s="829"/>
      <c r="B248" s="830"/>
      <c r="C248" s="831"/>
      <c r="D248" s="826" t="s">
        <v>432</v>
      </c>
      <c r="E248" s="796"/>
      <c r="F248" s="796"/>
      <c r="G248" s="796"/>
      <c r="H248" s="796"/>
      <c r="I248" s="797" t="s">
        <v>7</v>
      </c>
      <c r="J248" s="827"/>
      <c r="K248" s="832"/>
      <c r="L248" s="276"/>
      <c r="M248" s="276"/>
      <c r="N248" s="276"/>
      <c r="O248" s="276"/>
      <c r="P248" s="276"/>
      <c r="Q248" s="276"/>
      <c r="R248" s="833"/>
      <c r="S248" s="271"/>
      <c r="T248" s="278"/>
      <c r="U248" s="279"/>
      <c r="V248" s="728"/>
    </row>
    <row r="249" spans="1:22" s="729" customFormat="1" ht="20.100000000000001" customHeight="1" thickBot="1">
      <c r="A249" s="829"/>
      <c r="B249" s="830"/>
      <c r="C249" s="831"/>
      <c r="D249" s="842"/>
      <c r="E249" s="835" t="s">
        <v>433</v>
      </c>
      <c r="F249" s="271"/>
      <c r="G249" s="271"/>
      <c r="H249" s="271"/>
      <c r="I249" s="738"/>
      <c r="J249" s="836"/>
      <c r="K249" s="832"/>
      <c r="L249" s="276"/>
      <c r="M249" s="276"/>
      <c r="N249" s="276"/>
      <c r="O249" s="276"/>
      <c r="P249" s="276"/>
      <c r="Q249" s="276"/>
      <c r="R249" s="277"/>
      <c r="S249" s="271" t="s">
        <v>20</v>
      </c>
      <c r="T249" s="278"/>
      <c r="U249" s="279"/>
      <c r="V249" s="728"/>
    </row>
    <row r="250" spans="1:22" s="729" customFormat="1" ht="20.100000000000001" customHeight="1" thickBot="1">
      <c r="A250" s="829"/>
      <c r="B250" s="830"/>
      <c r="C250" s="831"/>
      <c r="D250" s="842"/>
      <c r="E250" s="835" t="s">
        <v>434</v>
      </c>
      <c r="F250" s="271"/>
      <c r="G250" s="271"/>
      <c r="H250" s="271"/>
      <c r="I250" s="738"/>
      <c r="J250" s="836"/>
      <c r="K250" s="832"/>
      <c r="L250" s="276"/>
      <c r="M250" s="276"/>
      <c r="N250" s="276"/>
      <c r="O250" s="276"/>
      <c r="P250" s="276"/>
      <c r="Q250" s="276"/>
      <c r="R250" s="277"/>
      <c r="S250" s="271" t="s">
        <v>20</v>
      </c>
      <c r="T250" s="278"/>
      <c r="U250" s="279"/>
      <c r="V250" s="728"/>
    </row>
    <row r="251" spans="1:22" s="729" customFormat="1" ht="20.100000000000001" customHeight="1" thickBot="1">
      <c r="A251" s="829"/>
      <c r="B251" s="830"/>
      <c r="C251" s="831"/>
      <c r="D251" s="842"/>
      <c r="E251" s="835" t="s">
        <v>1089</v>
      </c>
      <c r="F251" s="271" t="s">
        <v>1090</v>
      </c>
      <c r="G251" s="271"/>
      <c r="H251" s="271"/>
      <c r="I251" s="738"/>
      <c r="J251" s="836"/>
      <c r="K251" s="832"/>
      <c r="L251" s="276"/>
      <c r="M251" s="276"/>
      <c r="N251" s="276"/>
      <c r="O251" s="276"/>
      <c r="P251" s="276"/>
      <c r="Q251" s="276"/>
      <c r="R251" s="277"/>
      <c r="S251" s="271" t="s">
        <v>20</v>
      </c>
      <c r="T251" s="278"/>
      <c r="U251" s="279"/>
      <c r="V251" s="728"/>
    </row>
    <row r="252" spans="1:22" s="729" customFormat="1" ht="20.100000000000001" customHeight="1" thickBot="1">
      <c r="A252" s="829"/>
      <c r="B252" s="830"/>
      <c r="C252" s="831"/>
      <c r="D252" s="842"/>
      <c r="E252" s="835" t="s">
        <v>435</v>
      </c>
      <c r="F252" s="271"/>
      <c r="G252" s="271"/>
      <c r="H252" s="271"/>
      <c r="I252" s="738"/>
      <c r="J252" s="836"/>
      <c r="K252" s="832"/>
      <c r="L252" s="276"/>
      <c r="M252" s="276"/>
      <c r="N252" s="276"/>
      <c r="O252" s="276"/>
      <c r="P252" s="276"/>
      <c r="Q252" s="276"/>
      <c r="R252" s="277"/>
      <c r="S252" s="271" t="s">
        <v>20</v>
      </c>
      <c r="T252" s="278"/>
      <c r="U252" s="279"/>
      <c r="V252" s="728"/>
    </row>
    <row r="253" spans="1:22" s="729" customFormat="1" ht="20.100000000000001" customHeight="1" thickBot="1">
      <c r="A253" s="829"/>
      <c r="B253" s="830"/>
      <c r="C253" s="831"/>
      <c r="D253" s="839"/>
      <c r="E253" s="835" t="s">
        <v>436</v>
      </c>
      <c r="F253" s="271"/>
      <c r="G253" s="271"/>
      <c r="H253" s="271"/>
      <c r="I253" s="738"/>
      <c r="J253" s="836"/>
      <c r="K253" s="832"/>
      <c r="L253" s="276"/>
      <c r="M253" s="276"/>
      <c r="N253" s="276"/>
      <c r="O253" s="276"/>
      <c r="P253" s="276"/>
      <c r="Q253" s="276"/>
      <c r="R253" s="277"/>
      <c r="S253" s="271" t="s">
        <v>20</v>
      </c>
      <c r="T253" s="278"/>
      <c r="U253" s="279"/>
      <c r="V253" s="728"/>
    </row>
    <row r="254" spans="1:22" s="729" customFormat="1" ht="20.100000000000001" customHeight="1" thickBot="1">
      <c r="A254" s="829"/>
      <c r="B254" s="830"/>
      <c r="C254" s="831"/>
      <c r="D254" s="826" t="s">
        <v>437</v>
      </c>
      <c r="I254" s="822"/>
      <c r="J254" s="823"/>
      <c r="K254" s="832"/>
      <c r="L254" s="276"/>
      <c r="M254" s="276"/>
      <c r="N254" s="276"/>
      <c r="O254" s="276"/>
      <c r="P254" s="276"/>
      <c r="Q254" s="276"/>
      <c r="R254" s="833"/>
      <c r="S254" s="271"/>
      <c r="T254" s="278"/>
      <c r="U254" s="279"/>
      <c r="V254" s="728"/>
    </row>
    <row r="255" spans="1:22" s="729" customFormat="1" ht="20.100000000000001" customHeight="1" thickBot="1">
      <c r="A255" s="829"/>
      <c r="B255" s="830"/>
      <c r="C255" s="831"/>
      <c r="D255" s="834"/>
      <c r="E255" s="929" t="s">
        <v>438</v>
      </c>
      <c r="F255" s="930"/>
      <c r="G255" s="930"/>
      <c r="H255" s="930"/>
      <c r="I255" s="930"/>
      <c r="J255" s="931"/>
      <c r="K255" s="832"/>
      <c r="L255" s="276"/>
      <c r="M255" s="276"/>
      <c r="N255" s="276"/>
      <c r="O255" s="276"/>
      <c r="P255" s="276"/>
      <c r="Q255" s="276"/>
      <c r="R255" s="277"/>
      <c r="S255" s="271" t="s">
        <v>20</v>
      </c>
      <c r="T255" s="278"/>
      <c r="U255" s="279"/>
      <c r="V255" s="728"/>
    </row>
    <row r="256" spans="1:22" s="729" customFormat="1" ht="20.100000000000001" customHeight="1" thickBot="1">
      <c r="A256" s="829"/>
      <c r="B256" s="830"/>
      <c r="C256" s="831"/>
      <c r="D256" s="834"/>
      <c r="E256" s="835" t="s">
        <v>439</v>
      </c>
      <c r="F256" s="271"/>
      <c r="G256" s="271"/>
      <c r="H256" s="271"/>
      <c r="I256" s="738"/>
      <c r="J256" s="836"/>
      <c r="K256" s="832"/>
      <c r="L256" s="276"/>
      <c r="M256" s="276"/>
      <c r="N256" s="276"/>
      <c r="O256" s="276"/>
      <c r="P256" s="276"/>
      <c r="Q256" s="276"/>
      <c r="R256" s="277"/>
      <c r="S256" s="271" t="s">
        <v>20</v>
      </c>
      <c r="T256" s="278"/>
      <c r="U256" s="279"/>
      <c r="V256" s="728"/>
    </row>
    <row r="257" spans="1:22" s="729" customFormat="1" ht="20.100000000000001" customHeight="1" thickBot="1">
      <c r="A257" s="829"/>
      <c r="B257" s="830"/>
      <c r="C257" s="831"/>
      <c r="D257" s="826" t="s">
        <v>440</v>
      </c>
      <c r="I257" s="822"/>
      <c r="J257" s="823"/>
      <c r="K257" s="832"/>
      <c r="L257" s="276"/>
      <c r="M257" s="276"/>
      <c r="N257" s="276"/>
      <c r="O257" s="276"/>
      <c r="P257" s="276"/>
      <c r="Q257" s="276"/>
      <c r="R257" s="833"/>
      <c r="S257" s="271"/>
      <c r="T257" s="278"/>
      <c r="U257" s="279"/>
      <c r="V257" s="728"/>
    </row>
    <row r="258" spans="1:22" s="729" customFormat="1" ht="20.100000000000001" customHeight="1" thickBot="1">
      <c r="A258" s="829"/>
      <c r="B258" s="830"/>
      <c r="C258" s="831"/>
      <c r="D258" s="834"/>
      <c r="E258" s="929" t="s">
        <v>441</v>
      </c>
      <c r="F258" s="930"/>
      <c r="G258" s="930"/>
      <c r="H258" s="930"/>
      <c r="I258" s="930"/>
      <c r="J258" s="931"/>
      <c r="K258" s="832"/>
      <c r="L258" s="276"/>
      <c r="M258" s="276"/>
      <c r="N258" s="276"/>
      <c r="O258" s="276"/>
      <c r="P258" s="276"/>
      <c r="Q258" s="276"/>
      <c r="R258" s="277"/>
      <c r="S258" s="271" t="s">
        <v>20</v>
      </c>
      <c r="T258" s="278"/>
      <c r="U258" s="279"/>
      <c r="V258" s="728"/>
    </row>
    <row r="259" spans="1:22" s="729" customFormat="1" ht="20.100000000000001" customHeight="1" thickBot="1">
      <c r="A259" s="829"/>
      <c r="B259" s="830"/>
      <c r="C259" s="831"/>
      <c r="D259" s="826" t="s">
        <v>442</v>
      </c>
      <c r="I259" s="822"/>
      <c r="J259" s="823"/>
      <c r="K259" s="832"/>
      <c r="L259" s="276"/>
      <c r="M259" s="276"/>
      <c r="N259" s="276"/>
      <c r="O259" s="276"/>
      <c r="P259" s="276"/>
      <c r="Q259" s="276"/>
      <c r="R259" s="833"/>
      <c r="S259" s="271"/>
      <c r="T259" s="278"/>
      <c r="U259" s="279"/>
      <c r="V259" s="728"/>
    </row>
    <row r="260" spans="1:22" s="729" customFormat="1" ht="20.100000000000001" customHeight="1" thickBot="1">
      <c r="A260" s="829"/>
      <c r="B260" s="830"/>
      <c r="C260" s="831"/>
      <c r="D260" s="834"/>
      <c r="E260" s="929" t="s">
        <v>443</v>
      </c>
      <c r="F260" s="930"/>
      <c r="G260" s="930"/>
      <c r="H260" s="930"/>
      <c r="I260" s="930"/>
      <c r="J260" s="931"/>
      <c r="K260" s="832"/>
      <c r="L260" s="276"/>
      <c r="M260" s="276"/>
      <c r="N260" s="276"/>
      <c r="O260" s="276"/>
      <c r="P260" s="276"/>
      <c r="Q260" s="276"/>
      <c r="R260" s="277"/>
      <c r="S260" s="271" t="s">
        <v>20</v>
      </c>
      <c r="T260" s="278"/>
      <c r="U260" s="279"/>
      <c r="V260" s="728"/>
    </row>
    <row r="261" spans="1:22" s="729" customFormat="1" ht="20.100000000000001" customHeight="1" thickBot="1">
      <c r="A261" s="829"/>
      <c r="B261" s="830"/>
      <c r="C261" s="831"/>
      <c r="D261" s="834"/>
      <c r="E261" s="835" t="s">
        <v>444</v>
      </c>
      <c r="F261" s="271"/>
      <c r="G261" s="271"/>
      <c r="H261" s="271"/>
      <c r="I261" s="738"/>
      <c r="J261" s="836"/>
      <c r="K261" s="832"/>
      <c r="L261" s="276"/>
      <c r="M261" s="276"/>
      <c r="N261" s="276"/>
      <c r="O261" s="276"/>
      <c r="P261" s="276"/>
      <c r="Q261" s="276"/>
      <c r="R261" s="277"/>
      <c r="S261" s="271" t="s">
        <v>20</v>
      </c>
      <c r="T261" s="278"/>
      <c r="U261" s="279"/>
      <c r="V261" s="728"/>
    </row>
    <row r="262" spans="1:22" s="729" customFormat="1" ht="20.100000000000001" customHeight="1" thickBot="1">
      <c r="A262" s="829"/>
      <c r="B262" s="830"/>
      <c r="C262" s="831"/>
      <c r="D262" s="834"/>
      <c r="E262" s="835"/>
      <c r="F262" s="271" t="s">
        <v>1094</v>
      </c>
      <c r="G262" s="271"/>
      <c r="H262" s="271"/>
      <c r="I262" s="738"/>
      <c r="J262" s="836"/>
      <c r="K262" s="832"/>
      <c r="L262" s="276"/>
      <c r="M262" s="276"/>
      <c r="N262" s="276"/>
      <c r="O262" s="276"/>
      <c r="P262" s="276"/>
      <c r="Q262" s="276"/>
      <c r="R262" s="277"/>
      <c r="S262" s="271" t="s">
        <v>20</v>
      </c>
      <c r="T262" s="278"/>
      <c r="U262" s="279"/>
      <c r="V262" s="728"/>
    </row>
    <row r="263" spans="1:22" s="729" customFormat="1" ht="20.100000000000001" customHeight="1">
      <c r="A263" s="829"/>
      <c r="B263" s="843" t="s">
        <v>445</v>
      </c>
      <c r="C263" s="828"/>
      <c r="D263" s="796"/>
      <c r="E263" s="796"/>
      <c r="F263" s="796"/>
      <c r="G263" s="796"/>
      <c r="H263" s="797"/>
      <c r="I263" s="797"/>
      <c r="J263" s="827"/>
      <c r="K263" s="828"/>
      <c r="L263" s="798"/>
      <c r="M263" s="798"/>
      <c r="N263" s="798"/>
      <c r="O263" s="798"/>
      <c r="P263" s="798"/>
      <c r="Q263" s="798"/>
      <c r="R263" s="844"/>
      <c r="S263" s="796"/>
      <c r="T263" s="795"/>
      <c r="U263" s="845"/>
      <c r="V263" s="728"/>
    </row>
    <row r="264" spans="1:22" s="729" customFormat="1" ht="20.100000000000001" customHeight="1">
      <c r="A264" s="829"/>
      <c r="B264" s="843" t="s">
        <v>446</v>
      </c>
      <c r="C264" s="828"/>
      <c r="D264" s="796"/>
      <c r="E264" s="796"/>
      <c r="F264" s="796"/>
      <c r="G264" s="796"/>
      <c r="H264" s="797"/>
      <c r="I264" s="797"/>
      <c r="J264" s="827"/>
      <c r="K264" s="832"/>
      <c r="L264" s="276"/>
      <c r="M264" s="276"/>
      <c r="N264" s="276"/>
      <c r="O264" s="276"/>
      <c r="P264" s="276"/>
      <c r="Q264" s="276"/>
      <c r="R264" s="846"/>
      <c r="S264" s="271"/>
      <c r="T264" s="278"/>
      <c r="U264" s="279"/>
      <c r="V264" s="728"/>
    </row>
    <row r="265" spans="1:22" s="729" customFormat="1" ht="20.100000000000001" customHeight="1" thickBot="1">
      <c r="A265" s="829"/>
      <c r="B265" s="830"/>
      <c r="C265" s="826" t="s">
        <v>1106</v>
      </c>
      <c r="D265" s="796"/>
      <c r="E265" s="796"/>
      <c r="F265" s="796"/>
      <c r="G265" s="796"/>
      <c r="H265" s="797"/>
      <c r="I265" s="797"/>
      <c r="J265" s="827"/>
      <c r="K265" s="832"/>
      <c r="L265" s="276"/>
      <c r="M265" s="276"/>
      <c r="N265" s="276"/>
      <c r="O265" s="276"/>
      <c r="P265" s="276"/>
      <c r="Q265" s="276"/>
      <c r="R265" s="847"/>
      <c r="S265" s="271"/>
      <c r="T265" s="278"/>
      <c r="U265" s="279"/>
      <c r="V265" s="728"/>
    </row>
    <row r="266" spans="1:22" s="729" customFormat="1" ht="20.100000000000001" customHeight="1" thickBot="1">
      <c r="A266" s="829"/>
      <c r="B266" s="830"/>
      <c r="C266" s="842"/>
      <c r="D266" s="826" t="s">
        <v>447</v>
      </c>
      <c r="E266" s="796"/>
      <c r="F266" s="796"/>
      <c r="G266" s="796"/>
      <c r="H266" s="797"/>
      <c r="I266" s="797"/>
      <c r="J266" s="837"/>
      <c r="K266" s="832"/>
      <c r="L266" s="276"/>
      <c r="M266" s="276"/>
      <c r="N266" s="276"/>
      <c r="O266" s="276"/>
      <c r="P266" s="276"/>
      <c r="Q266" s="276"/>
      <c r="R266" s="277"/>
      <c r="S266" s="271" t="s">
        <v>79</v>
      </c>
      <c r="T266" s="278"/>
      <c r="U266" s="279"/>
      <c r="V266" s="728"/>
    </row>
    <row r="267" spans="1:22" s="729" customFormat="1" ht="20.100000000000001" customHeight="1" thickBot="1">
      <c r="A267" s="829"/>
      <c r="B267" s="830"/>
      <c r="C267" s="842"/>
      <c r="D267" s="820"/>
      <c r="E267" s="835" t="s">
        <v>448</v>
      </c>
      <c r="F267" s="271"/>
      <c r="G267" s="271"/>
      <c r="H267" s="738"/>
      <c r="I267" s="738"/>
      <c r="J267" s="836"/>
      <c r="K267" s="832"/>
      <c r="L267" s="276"/>
      <c r="M267" s="276"/>
      <c r="N267" s="276"/>
      <c r="O267" s="276"/>
      <c r="P267" s="276"/>
      <c r="Q267" s="276"/>
      <c r="R267" s="277"/>
      <c r="S267" s="271" t="s">
        <v>79</v>
      </c>
      <c r="T267" s="278"/>
      <c r="U267" s="279"/>
      <c r="V267" s="728"/>
    </row>
    <row r="268" spans="1:22" s="729" customFormat="1" ht="20.100000000000001" customHeight="1" thickBot="1">
      <c r="A268" s="829"/>
      <c r="B268" s="830"/>
      <c r="C268" s="842"/>
      <c r="D268" s="820"/>
      <c r="E268" s="835" t="s">
        <v>449</v>
      </c>
      <c r="F268" s="271"/>
      <c r="G268" s="271"/>
      <c r="H268" s="738"/>
      <c r="I268" s="738"/>
      <c r="J268" s="836"/>
      <c r="K268" s="832"/>
      <c r="L268" s="276"/>
      <c r="M268" s="276"/>
      <c r="N268" s="276"/>
      <c r="O268" s="276"/>
      <c r="P268" s="276"/>
      <c r="Q268" s="276"/>
      <c r="R268" s="277"/>
      <c r="S268" s="271" t="s">
        <v>79</v>
      </c>
      <c r="T268" s="278"/>
      <c r="U268" s="279"/>
      <c r="V268" s="728"/>
    </row>
    <row r="269" spans="1:22" s="729" customFormat="1" ht="20.100000000000001" customHeight="1" thickBot="1">
      <c r="A269" s="829"/>
      <c r="B269" s="830"/>
      <c r="C269" s="842"/>
      <c r="D269" s="820"/>
      <c r="E269" s="835" t="s">
        <v>450</v>
      </c>
      <c r="F269" s="271"/>
      <c r="G269" s="271"/>
      <c r="H269" s="738"/>
      <c r="I269" s="738"/>
      <c r="J269" s="836"/>
      <c r="K269" s="832"/>
      <c r="L269" s="276"/>
      <c r="M269" s="276"/>
      <c r="N269" s="276"/>
      <c r="O269" s="276"/>
      <c r="P269" s="276"/>
      <c r="Q269" s="276"/>
      <c r="R269" s="277"/>
      <c r="S269" s="271" t="s">
        <v>79</v>
      </c>
      <c r="T269" s="278"/>
      <c r="U269" s="279"/>
      <c r="V269" s="728"/>
    </row>
    <row r="270" spans="1:22" s="729" customFormat="1" ht="20.100000000000001" customHeight="1" thickBot="1">
      <c r="A270" s="829"/>
      <c r="B270" s="830"/>
      <c r="C270" s="842"/>
      <c r="D270" s="848"/>
      <c r="E270" s="835" t="s">
        <v>451</v>
      </c>
      <c r="F270" s="271"/>
      <c r="G270" s="271"/>
      <c r="H270" s="738"/>
      <c r="I270" s="738"/>
      <c r="J270" s="836"/>
      <c r="K270" s="832"/>
      <c r="L270" s="276"/>
      <c r="M270" s="276"/>
      <c r="N270" s="276"/>
      <c r="O270" s="276"/>
      <c r="P270" s="276"/>
      <c r="Q270" s="276"/>
      <c r="R270" s="277"/>
      <c r="S270" s="271" t="s">
        <v>79</v>
      </c>
      <c r="T270" s="278"/>
      <c r="U270" s="279"/>
      <c r="V270" s="728"/>
    </row>
    <row r="271" spans="1:22" s="729" customFormat="1" ht="20.100000000000001" customHeight="1" thickBot="1">
      <c r="A271" s="829"/>
      <c r="B271" s="830"/>
      <c r="C271" s="842"/>
      <c r="D271" s="835" t="s">
        <v>452</v>
      </c>
      <c r="E271" s="271"/>
      <c r="F271" s="271"/>
      <c r="G271" s="271"/>
      <c r="H271" s="738"/>
      <c r="I271" s="738"/>
      <c r="J271" s="836"/>
      <c r="K271" s="832"/>
      <c r="L271" s="276"/>
      <c r="M271" s="276"/>
      <c r="N271" s="276"/>
      <c r="O271" s="276"/>
      <c r="P271" s="276"/>
      <c r="Q271" s="276"/>
      <c r="R271" s="277"/>
      <c r="S271" s="271" t="s">
        <v>79</v>
      </c>
      <c r="T271" s="278"/>
      <c r="U271" s="279"/>
      <c r="V271" s="728"/>
    </row>
    <row r="272" spans="1:22" s="729" customFormat="1" ht="20.100000000000001" customHeight="1" thickBot="1">
      <c r="A272" s="829"/>
      <c r="B272" s="830"/>
      <c r="C272" s="842"/>
      <c r="D272" s="835" t="s">
        <v>453</v>
      </c>
      <c r="E272" s="271"/>
      <c r="F272" s="271"/>
      <c r="G272" s="271"/>
      <c r="H272" s="738"/>
      <c r="I272" s="738"/>
      <c r="J272" s="836"/>
      <c r="K272" s="832"/>
      <c r="L272" s="276"/>
      <c r="M272" s="276"/>
      <c r="N272" s="276"/>
      <c r="O272" s="276"/>
      <c r="P272" s="276"/>
      <c r="Q272" s="276"/>
      <c r="R272" s="277"/>
      <c r="S272" s="271" t="s">
        <v>79</v>
      </c>
      <c r="T272" s="278"/>
      <c r="U272" s="279"/>
      <c r="V272" s="728"/>
    </row>
    <row r="273" spans="1:22" s="729" customFormat="1" ht="20.100000000000001" customHeight="1">
      <c r="A273" s="829"/>
      <c r="B273" s="830"/>
      <c r="C273" s="820" t="s">
        <v>1107</v>
      </c>
      <c r="G273" s="822"/>
      <c r="H273" s="822"/>
      <c r="I273" s="823"/>
      <c r="J273" s="271"/>
      <c r="K273" s="276"/>
      <c r="L273" s="276"/>
      <c r="M273" s="276"/>
      <c r="N273" s="276"/>
      <c r="O273" s="276"/>
      <c r="P273" s="276"/>
      <c r="Q273" s="276"/>
      <c r="R273" s="849"/>
      <c r="S273" s="271"/>
      <c r="T273" s="278"/>
      <c r="U273" s="279"/>
      <c r="V273" s="728"/>
    </row>
    <row r="274" spans="1:22" s="729" customFormat="1" ht="20.100000000000001" customHeight="1" thickBot="1">
      <c r="A274" s="829"/>
      <c r="B274" s="830"/>
      <c r="C274" s="820"/>
      <c r="D274" s="729" t="s">
        <v>454</v>
      </c>
      <c r="E274" s="824"/>
      <c r="G274" s="822"/>
      <c r="H274" s="822"/>
      <c r="I274" s="823"/>
      <c r="J274" s="832"/>
      <c r="K274" s="276"/>
      <c r="L274" s="276"/>
      <c r="M274" s="276"/>
      <c r="N274" s="276"/>
      <c r="O274" s="276"/>
      <c r="P274" s="276"/>
      <c r="Q274" s="276"/>
      <c r="R274" s="847"/>
      <c r="S274" s="271"/>
      <c r="T274" s="278"/>
      <c r="U274" s="279"/>
      <c r="V274" s="728"/>
    </row>
    <row r="275" spans="1:22" s="729" customFormat="1" ht="20.100000000000001" customHeight="1" thickBot="1">
      <c r="A275" s="829"/>
      <c r="B275" s="830"/>
      <c r="C275" s="820"/>
      <c r="D275" s="835" t="s">
        <v>455</v>
      </c>
      <c r="E275" s="832"/>
      <c r="F275" s="271"/>
      <c r="G275" s="738"/>
      <c r="H275" s="738"/>
      <c r="I275" s="752"/>
      <c r="J275" s="907"/>
      <c r="K275" s="276"/>
      <c r="L275" s="276"/>
      <c r="M275" s="276"/>
      <c r="N275" s="276"/>
      <c r="O275" s="276"/>
      <c r="P275" s="276"/>
      <c r="Q275" s="276"/>
      <c r="R275" s="277"/>
      <c r="S275" s="271" t="s">
        <v>79</v>
      </c>
      <c r="T275" s="278"/>
      <c r="U275" s="279"/>
      <c r="V275" s="728"/>
    </row>
    <row r="276" spans="1:22" s="729" customFormat="1" ht="20.100000000000001" customHeight="1" thickBot="1">
      <c r="A276" s="829"/>
      <c r="B276" s="830"/>
      <c r="C276" s="820"/>
      <c r="D276" s="835" t="s">
        <v>194</v>
      </c>
      <c r="E276" s="832"/>
      <c r="F276" s="271"/>
      <c r="G276" s="738"/>
      <c r="H276" s="738"/>
      <c r="I276" s="752"/>
      <c r="J276" s="907"/>
      <c r="K276" s="276"/>
      <c r="L276" s="276"/>
      <c r="M276" s="276"/>
      <c r="N276" s="276"/>
      <c r="O276" s="276"/>
      <c r="P276" s="276"/>
      <c r="Q276" s="276"/>
      <c r="R276" s="277"/>
      <c r="S276" s="271" t="s">
        <v>79</v>
      </c>
      <c r="T276" s="278"/>
      <c r="U276" s="279"/>
      <c r="V276" s="728"/>
    </row>
    <row r="277" spans="1:22" s="729" customFormat="1" ht="20.100000000000001" customHeight="1" thickBot="1">
      <c r="A277" s="829"/>
      <c r="B277" s="830"/>
      <c r="C277" s="820"/>
      <c r="D277" s="835" t="s">
        <v>195</v>
      </c>
      <c r="E277" s="832"/>
      <c r="F277" s="271"/>
      <c r="G277" s="738"/>
      <c r="H277" s="738"/>
      <c r="I277" s="752"/>
      <c r="J277" s="907"/>
      <c r="K277" s="276"/>
      <c r="L277" s="276"/>
      <c r="M277" s="276"/>
      <c r="N277" s="276"/>
      <c r="O277" s="276"/>
      <c r="P277" s="276"/>
      <c r="Q277" s="276"/>
      <c r="R277" s="277"/>
      <c r="S277" s="271" t="s">
        <v>79</v>
      </c>
      <c r="T277" s="278"/>
      <c r="U277" s="279"/>
      <c r="V277" s="728"/>
    </row>
    <row r="278" spans="1:22" s="729" customFormat="1" ht="20.100000000000001" customHeight="1" thickBot="1">
      <c r="A278" s="829"/>
      <c r="B278" s="830"/>
      <c r="C278" s="820"/>
      <c r="D278" s="835" t="s">
        <v>59</v>
      </c>
      <c r="E278" s="832"/>
      <c r="F278" s="271"/>
      <c r="G278" s="738"/>
      <c r="H278" s="738"/>
      <c r="I278" s="752"/>
      <c r="J278" s="907"/>
      <c r="K278" s="276"/>
      <c r="L278" s="276"/>
      <c r="M278" s="276"/>
      <c r="N278" s="276"/>
      <c r="O278" s="276"/>
      <c r="P278" s="276"/>
      <c r="Q278" s="276"/>
      <c r="R278" s="277"/>
      <c r="S278" s="271" t="s">
        <v>79</v>
      </c>
      <c r="T278" s="278"/>
      <c r="U278" s="279"/>
      <c r="V278" s="728"/>
    </row>
    <row r="279" spans="1:22" s="729" customFormat="1" ht="20.100000000000001" customHeight="1" thickBot="1">
      <c r="A279" s="829"/>
      <c r="B279" s="830"/>
      <c r="C279" s="820"/>
      <c r="D279" s="835" t="s">
        <v>456</v>
      </c>
      <c r="E279" s="271"/>
      <c r="F279" s="271"/>
      <c r="G279" s="738"/>
      <c r="H279" s="738"/>
      <c r="I279" s="752"/>
      <c r="J279" s="907"/>
      <c r="K279" s="276"/>
      <c r="L279" s="276"/>
      <c r="M279" s="276"/>
      <c r="N279" s="276"/>
      <c r="O279" s="276"/>
      <c r="P279" s="276"/>
      <c r="Q279" s="276"/>
      <c r="R279" s="277"/>
      <c r="S279" s="271" t="s">
        <v>79</v>
      </c>
      <c r="T279" s="278"/>
      <c r="U279" s="279"/>
      <c r="V279" s="728"/>
    </row>
    <row r="280" spans="1:22" s="729" customFormat="1" ht="20.100000000000001" customHeight="1" thickBot="1">
      <c r="A280" s="829"/>
      <c r="B280" s="830"/>
      <c r="C280" s="820"/>
      <c r="D280" s="835" t="s">
        <v>457</v>
      </c>
      <c r="E280" s="271"/>
      <c r="F280" s="271"/>
      <c r="G280" s="738"/>
      <c r="H280" s="738"/>
      <c r="I280" s="752"/>
      <c r="J280" s="907"/>
      <c r="K280" s="276"/>
      <c r="L280" s="276"/>
      <c r="M280" s="276"/>
      <c r="N280" s="276"/>
      <c r="O280" s="276"/>
      <c r="P280" s="276"/>
      <c r="Q280" s="276"/>
      <c r="R280" s="277"/>
      <c r="S280" s="271" t="s">
        <v>79</v>
      </c>
      <c r="T280" s="278"/>
      <c r="U280" s="279"/>
      <c r="V280" s="728"/>
    </row>
    <row r="281" spans="1:22" s="729" customFormat="1" ht="20.100000000000001" customHeight="1" thickBot="1">
      <c r="A281" s="829"/>
      <c r="B281" s="830"/>
      <c r="C281" s="820"/>
      <c r="D281" s="835" t="s">
        <v>196</v>
      </c>
      <c r="E281" s="271"/>
      <c r="F281" s="271"/>
      <c r="G281" s="738"/>
      <c r="H281" s="738"/>
      <c r="I281" s="752"/>
      <c r="J281" s="907"/>
      <c r="K281" s="276"/>
      <c r="L281" s="276"/>
      <c r="M281" s="276"/>
      <c r="N281" s="276"/>
      <c r="O281" s="276"/>
      <c r="P281" s="276"/>
      <c r="Q281" s="276"/>
      <c r="R281" s="277"/>
      <c r="S281" s="271" t="s">
        <v>79</v>
      </c>
      <c r="T281" s="278"/>
      <c r="U281" s="279"/>
      <c r="V281" s="728"/>
    </row>
    <row r="282" spans="1:22" s="729" customFormat="1" ht="20.100000000000001" customHeight="1" thickBot="1">
      <c r="A282" s="829"/>
      <c r="B282" s="830"/>
      <c r="C282" s="820"/>
      <c r="D282" s="835" t="s">
        <v>458</v>
      </c>
      <c r="E282" s="271"/>
      <c r="F282" s="271"/>
      <c r="G282" s="738"/>
      <c r="H282" s="738"/>
      <c r="I282" s="752"/>
      <c r="J282" s="907"/>
      <c r="K282" s="276"/>
      <c r="L282" s="276"/>
      <c r="M282" s="276"/>
      <c r="N282" s="276"/>
      <c r="O282" s="276"/>
      <c r="P282" s="276"/>
      <c r="Q282" s="276"/>
      <c r="R282" s="277"/>
      <c r="S282" s="271" t="s">
        <v>79</v>
      </c>
      <c r="T282" s="278"/>
      <c r="U282" s="279"/>
      <c r="V282" s="728"/>
    </row>
    <row r="283" spans="1:22" s="729" customFormat="1" ht="20.100000000000001" customHeight="1" thickBot="1">
      <c r="A283" s="829"/>
      <c r="B283" s="843" t="s">
        <v>1108</v>
      </c>
      <c r="C283" s="824"/>
      <c r="D283" s="271"/>
      <c r="F283" s="824"/>
      <c r="H283" s="801"/>
      <c r="I283" s="822"/>
      <c r="J283" s="823"/>
      <c r="K283" s="832"/>
      <c r="L283" s="276"/>
      <c r="M283" s="276"/>
      <c r="N283" s="276"/>
      <c r="O283" s="276"/>
      <c r="P283" s="276"/>
      <c r="Q283" s="276"/>
      <c r="R283" s="841"/>
      <c r="S283" s="271"/>
      <c r="T283" s="278"/>
      <c r="U283" s="279"/>
      <c r="V283" s="728"/>
    </row>
    <row r="284" spans="1:22" s="729" customFormat="1" ht="20.100000000000001" customHeight="1" thickBot="1">
      <c r="A284" s="829"/>
      <c r="B284" s="830"/>
      <c r="C284" s="835" t="s">
        <v>459</v>
      </c>
      <c r="D284" s="824"/>
      <c r="E284" s="271"/>
      <c r="F284" s="832"/>
      <c r="G284" s="271"/>
      <c r="H284" s="822"/>
      <c r="I284" s="738"/>
      <c r="J284" s="836"/>
      <c r="K284" s="832"/>
      <c r="L284" s="276"/>
      <c r="M284" s="276"/>
      <c r="N284" s="276"/>
      <c r="O284" s="276"/>
      <c r="P284" s="276"/>
      <c r="Q284" s="276"/>
      <c r="R284" s="277"/>
      <c r="S284" s="271" t="s">
        <v>79</v>
      </c>
      <c r="T284" s="278"/>
      <c r="U284" s="279"/>
      <c r="V284" s="728"/>
    </row>
    <row r="285" spans="1:22" s="729" customFormat="1" ht="20.100000000000001" customHeight="1" thickBot="1">
      <c r="A285" s="829"/>
      <c r="B285" s="830"/>
      <c r="C285" s="835" t="s">
        <v>460</v>
      </c>
      <c r="D285" s="832"/>
      <c r="E285" s="271"/>
      <c r="F285" s="832"/>
      <c r="G285" s="271"/>
      <c r="H285" s="738"/>
      <c r="I285" s="738"/>
      <c r="J285" s="836"/>
      <c r="K285" s="832"/>
      <c r="L285" s="276"/>
      <c r="M285" s="276"/>
      <c r="N285" s="276"/>
      <c r="O285" s="276"/>
      <c r="P285" s="276"/>
      <c r="Q285" s="276"/>
      <c r="R285" s="277"/>
      <c r="S285" s="271" t="s">
        <v>79</v>
      </c>
      <c r="T285" s="278"/>
      <c r="U285" s="279"/>
      <c r="V285" s="728"/>
    </row>
    <row r="286" spans="1:22" s="729" customFormat="1" ht="20.100000000000001" customHeight="1" thickBot="1">
      <c r="A286" s="829"/>
      <c r="B286" s="830"/>
      <c r="C286" s="842" t="s">
        <v>461</v>
      </c>
      <c r="D286" s="796"/>
      <c r="E286" s="796"/>
      <c r="F286" s="828"/>
      <c r="G286" s="796"/>
      <c r="H286" s="797"/>
      <c r="I286" s="797"/>
      <c r="J286" s="837"/>
      <c r="K286" s="832"/>
      <c r="L286" s="276"/>
      <c r="M286" s="276"/>
      <c r="N286" s="276"/>
      <c r="O286" s="276"/>
      <c r="P286" s="276"/>
      <c r="Q286" s="276"/>
      <c r="R286" s="277"/>
      <c r="S286" s="271" t="s">
        <v>79</v>
      </c>
      <c r="T286" s="278"/>
      <c r="U286" s="279"/>
      <c r="V286" s="728"/>
    </row>
    <row r="287" spans="1:22" s="729" customFormat="1" ht="20.100000000000001" customHeight="1" thickBot="1">
      <c r="A287" s="800"/>
      <c r="B287" s="826" t="s">
        <v>1109</v>
      </c>
      <c r="C287" s="796"/>
      <c r="D287" s="796"/>
      <c r="E287" s="796"/>
      <c r="F287" s="795"/>
      <c r="G287" s="797"/>
      <c r="H287" s="790"/>
      <c r="I287" s="759"/>
      <c r="J287" s="798"/>
      <c r="K287" s="513"/>
      <c r="L287" s="276"/>
      <c r="M287" s="276"/>
      <c r="N287" s="276"/>
      <c r="O287" s="276"/>
      <c r="P287" s="276"/>
      <c r="Q287" s="276"/>
      <c r="R287" s="727"/>
      <c r="S287" s="276"/>
      <c r="T287" s="278"/>
      <c r="U287" s="279"/>
      <c r="V287" s="728"/>
    </row>
    <row r="288" spans="1:22" s="729" customFormat="1" ht="20.100000000000001" customHeight="1" thickBot="1">
      <c r="A288" s="800"/>
      <c r="B288" s="820"/>
      <c r="C288" s="835" t="s">
        <v>1095</v>
      </c>
      <c r="D288" s="271"/>
      <c r="E288" s="271"/>
      <c r="F288" s="278"/>
      <c r="G288" s="738"/>
      <c r="H288" s="274"/>
      <c r="I288" s="275"/>
      <c r="J288" s="276"/>
      <c r="K288" s="276"/>
      <c r="L288" s="276"/>
      <c r="M288" s="276"/>
      <c r="N288" s="276"/>
      <c r="O288" s="276"/>
      <c r="P288" s="276"/>
      <c r="Q288" s="276"/>
      <c r="R288" s="277"/>
      <c r="S288" s="271" t="s">
        <v>79</v>
      </c>
      <c r="T288" s="278"/>
      <c r="U288" s="279"/>
      <c r="V288" s="728"/>
    </row>
    <row r="289" spans="1:22" s="729" customFormat="1" ht="20.100000000000001" customHeight="1" thickBot="1">
      <c r="A289" s="800"/>
      <c r="B289" s="820"/>
      <c r="C289" s="835" t="s">
        <v>1096</v>
      </c>
      <c r="D289" s="271"/>
      <c r="E289" s="271"/>
      <c r="F289" s="278"/>
      <c r="G289" s="738"/>
      <c r="H289" s="274"/>
      <c r="I289" s="275"/>
      <c r="J289" s="276"/>
      <c r="K289" s="276"/>
      <c r="L289" s="276"/>
      <c r="M289" s="276"/>
      <c r="N289" s="276"/>
      <c r="O289" s="276"/>
      <c r="P289" s="276"/>
      <c r="Q289" s="276"/>
      <c r="R289" s="277"/>
      <c r="S289" s="271" t="s">
        <v>79</v>
      </c>
      <c r="T289" s="278"/>
      <c r="U289" s="279"/>
      <c r="V289" s="728"/>
    </row>
    <row r="290" spans="1:22" s="729" customFormat="1" ht="20.100000000000001" customHeight="1" thickBot="1">
      <c r="A290" s="800"/>
      <c r="B290" s="820"/>
      <c r="C290" s="835" t="s">
        <v>1097</v>
      </c>
      <c r="D290" s="271"/>
      <c r="E290" s="271"/>
      <c r="F290" s="278"/>
      <c r="G290" s="738"/>
      <c r="H290" s="274"/>
      <c r="I290" s="275"/>
      <c r="J290" s="276"/>
      <c r="K290" s="276"/>
      <c r="L290" s="276"/>
      <c r="M290" s="276"/>
      <c r="N290" s="276"/>
      <c r="O290" s="276"/>
      <c r="P290" s="276"/>
      <c r="Q290" s="276"/>
      <c r="R290" s="277"/>
      <c r="S290" s="271" t="s">
        <v>79</v>
      </c>
      <c r="T290" s="278"/>
      <c r="U290" s="279"/>
      <c r="V290" s="728"/>
    </row>
    <row r="291" spans="1:22" s="729" customFormat="1" ht="20.100000000000001" customHeight="1" thickBot="1">
      <c r="A291" s="800"/>
      <c r="B291" s="820"/>
      <c r="C291" s="835" t="s">
        <v>1098</v>
      </c>
      <c r="D291" s="796"/>
      <c r="E291" s="796"/>
      <c r="F291" s="795"/>
      <c r="G291" s="797"/>
      <c r="H291" s="790"/>
      <c r="I291" s="759"/>
      <c r="J291" s="798"/>
      <c r="K291" s="276"/>
      <c r="L291" s="798"/>
      <c r="M291" s="798"/>
      <c r="N291" s="798"/>
      <c r="O291" s="798"/>
      <c r="P291" s="798"/>
      <c r="Q291" s="798"/>
      <c r="R291" s="277"/>
      <c r="S291" s="796" t="s">
        <v>79</v>
      </c>
      <c r="T291" s="795"/>
      <c r="U291" s="845"/>
      <c r="V291" s="728"/>
    </row>
    <row r="292" spans="1:22" s="729" customFormat="1" ht="20.100000000000001" customHeight="1" thickBot="1">
      <c r="A292" s="800"/>
      <c r="B292" s="820"/>
      <c r="C292" s="835" t="s">
        <v>1099</v>
      </c>
      <c r="D292" s="796"/>
      <c r="E292" s="796"/>
      <c r="F292" s="795"/>
      <c r="G292" s="797"/>
      <c r="H292" s="790"/>
      <c r="I292" s="759"/>
      <c r="J292" s="798"/>
      <c r="K292" s="276"/>
      <c r="L292" s="798"/>
      <c r="M292" s="798"/>
      <c r="N292" s="798"/>
      <c r="O292" s="798"/>
      <c r="P292" s="798"/>
      <c r="Q292" s="798"/>
      <c r="R292" s="277"/>
      <c r="S292" s="796" t="s">
        <v>79</v>
      </c>
      <c r="T292" s="795"/>
      <c r="U292" s="845"/>
      <c r="V292" s="728"/>
    </row>
    <row r="293" spans="1:22" s="729" customFormat="1" ht="20.100000000000001" customHeight="1" thickBot="1">
      <c r="A293" s="800"/>
      <c r="B293" s="835"/>
      <c r="C293" s="271"/>
      <c r="D293" s="271"/>
      <c r="E293" s="271"/>
      <c r="F293" s="278"/>
      <c r="G293" s="738"/>
      <c r="H293" s="274"/>
      <c r="I293" s="275"/>
      <c r="J293" s="798"/>
      <c r="K293" s="276"/>
      <c r="L293" s="798"/>
      <c r="M293" s="798"/>
      <c r="N293" s="798"/>
      <c r="O293" s="798"/>
      <c r="P293" s="798"/>
      <c r="Q293" s="798"/>
      <c r="R293" s="798"/>
      <c r="S293" s="798"/>
      <c r="T293" s="795"/>
      <c r="U293" s="845"/>
      <c r="V293" s="728"/>
    </row>
    <row r="294" spans="1:22" s="729" customFormat="1" ht="20.100000000000001" customHeight="1" thickBot="1">
      <c r="A294" s="800"/>
      <c r="B294" s="835" t="s">
        <v>1100</v>
      </c>
      <c r="C294" s="271"/>
      <c r="D294" s="271"/>
      <c r="E294" s="271"/>
      <c r="F294" s="278"/>
      <c r="G294" s="738"/>
      <c r="H294" s="274"/>
      <c r="I294" s="275"/>
      <c r="J294" s="798"/>
      <c r="K294" s="276"/>
      <c r="L294" s="798"/>
      <c r="M294" s="798"/>
      <c r="N294" s="798"/>
      <c r="O294" s="798"/>
      <c r="P294" s="798"/>
      <c r="Q294" s="798"/>
      <c r="R294" s="246"/>
      <c r="S294" s="938" t="s">
        <v>121</v>
      </c>
      <c r="T294" s="939"/>
      <c r="U294" s="845"/>
      <c r="V294" s="728"/>
    </row>
    <row r="295" spans="1:22" s="729" customFormat="1" ht="20.100000000000001" customHeight="1" thickBot="1">
      <c r="A295" s="800"/>
      <c r="B295" s="835" t="s">
        <v>1101</v>
      </c>
      <c r="C295" s="271"/>
      <c r="D295" s="271"/>
      <c r="E295" s="271"/>
      <c r="F295" s="278"/>
      <c r="G295" s="738"/>
      <c r="H295" s="274"/>
      <c r="I295" s="275"/>
      <c r="J295" s="798"/>
      <c r="K295" s="276"/>
      <c r="L295" s="798"/>
      <c r="M295" s="798"/>
      <c r="N295" s="798"/>
      <c r="O295" s="798"/>
      <c r="P295" s="798"/>
      <c r="Q295" s="798"/>
      <c r="R295" s="246"/>
      <c r="S295" s="938" t="s">
        <v>121</v>
      </c>
      <c r="T295" s="939"/>
      <c r="U295" s="845"/>
      <c r="V295" s="728"/>
    </row>
    <row r="296" spans="1:22" s="729" customFormat="1" ht="20.100000000000001" customHeight="1" thickBot="1">
      <c r="A296" s="800"/>
      <c r="B296" s="835" t="s">
        <v>1102</v>
      </c>
      <c r="C296" s="271"/>
      <c r="D296" s="271"/>
      <c r="E296" s="271"/>
      <c r="F296" s="278"/>
      <c r="G296" s="738"/>
      <c r="H296" s="274"/>
      <c r="I296" s="275"/>
      <c r="J296" s="798"/>
      <c r="K296" s="276"/>
      <c r="L296" s="798"/>
      <c r="M296" s="798"/>
      <c r="N296" s="798"/>
      <c r="O296" s="798"/>
      <c r="P296" s="798"/>
      <c r="Q296" s="798"/>
      <c r="R296" s="246"/>
      <c r="S296" s="938" t="s">
        <v>121</v>
      </c>
      <c r="T296" s="939"/>
      <c r="U296" s="845"/>
      <c r="V296" s="728"/>
    </row>
    <row r="297" spans="1:22" s="729" customFormat="1" ht="20.100000000000001" customHeight="1">
      <c r="A297" s="270"/>
      <c r="B297" s="835"/>
      <c r="C297" s="271"/>
      <c r="D297" s="271"/>
      <c r="E297" s="271"/>
      <c r="F297" s="278"/>
      <c r="G297" s="738"/>
      <c r="H297" s="274"/>
      <c r="I297" s="275"/>
      <c r="J297" s="276"/>
      <c r="K297" s="276"/>
      <c r="L297" s="276"/>
      <c r="M297" s="276"/>
      <c r="N297" s="276"/>
      <c r="O297" s="276"/>
      <c r="P297" s="276"/>
      <c r="Q297" s="276"/>
      <c r="R297" s="781"/>
      <c r="S297" s="276"/>
      <c r="T297" s="278"/>
      <c r="U297" s="279"/>
      <c r="V297" s="728"/>
    </row>
    <row r="298" spans="1:22" s="729" customFormat="1" ht="20.100000000000001" customHeight="1" thickBot="1">
      <c r="A298" s="850" t="s">
        <v>1223</v>
      </c>
      <c r="B298" s="271"/>
      <c r="C298" s="271"/>
      <c r="D298" s="271"/>
      <c r="E298" s="271"/>
      <c r="F298" s="278"/>
      <c r="G298" s="738"/>
      <c r="H298" s="274"/>
      <c r="I298" s="275"/>
      <c r="J298" s="276"/>
      <c r="K298" s="276"/>
      <c r="L298" s="276"/>
      <c r="M298" s="276"/>
      <c r="N298" s="276"/>
      <c r="O298" s="276"/>
      <c r="P298" s="276"/>
      <c r="Q298" s="276"/>
      <c r="R298" s="759"/>
      <c r="S298" s="276"/>
      <c r="T298" s="278"/>
      <c r="U298" s="279"/>
      <c r="V298" s="728"/>
    </row>
    <row r="299" spans="1:22" s="729" customFormat="1" ht="20.100000000000001" customHeight="1" thickBot="1">
      <c r="A299" s="270"/>
      <c r="B299" s="271" t="s">
        <v>462</v>
      </c>
      <c r="C299" s="271"/>
      <c r="D299" s="271"/>
      <c r="E299" s="271"/>
      <c r="F299" s="278"/>
      <c r="G299" s="738"/>
      <c r="H299" s="274"/>
      <c r="I299" s="275"/>
      <c r="J299" s="276"/>
      <c r="K299" s="276"/>
      <c r="L299" s="276"/>
      <c r="M299" s="276"/>
      <c r="N299" s="276"/>
      <c r="O299" s="276"/>
      <c r="P299" s="276"/>
      <c r="Q299" s="276"/>
      <c r="R299" s="246"/>
      <c r="S299" s="938" t="s">
        <v>121</v>
      </c>
      <c r="T299" s="939"/>
      <c r="U299" s="279"/>
      <c r="V299" s="728"/>
    </row>
    <row r="300" spans="1:22" s="729" customFormat="1" ht="20.100000000000001" customHeight="1" thickBot="1">
      <c r="A300" s="270"/>
      <c r="B300" s="271"/>
      <c r="C300" s="271" t="s">
        <v>463</v>
      </c>
      <c r="D300" s="271"/>
      <c r="E300" s="271"/>
      <c r="F300" s="278"/>
      <c r="G300" s="738"/>
      <c r="H300" s="274"/>
      <c r="I300" s="275"/>
      <c r="J300" s="276"/>
      <c r="K300" s="276"/>
      <c r="L300" s="276"/>
      <c r="M300" s="276"/>
      <c r="N300" s="276"/>
      <c r="O300" s="276"/>
      <c r="P300" s="276"/>
      <c r="Q300" s="276"/>
      <c r="R300" s="246"/>
      <c r="S300" s="938" t="s">
        <v>121</v>
      </c>
      <c r="T300" s="939"/>
      <c r="U300" s="279"/>
      <c r="V300" s="728"/>
    </row>
    <row r="301" spans="1:22" s="729" customFormat="1" ht="20.100000000000001" customHeight="1" thickBot="1">
      <c r="A301" s="270"/>
      <c r="B301" s="271"/>
      <c r="C301" s="271" t="s">
        <v>464</v>
      </c>
      <c r="D301" s="271"/>
      <c r="E301" s="271"/>
      <c r="F301" s="278"/>
      <c r="G301" s="738"/>
      <c r="H301" s="274"/>
      <c r="I301" s="275"/>
      <c r="J301" s="276"/>
      <c r="K301" s="276"/>
      <c r="L301" s="276"/>
      <c r="M301" s="276"/>
      <c r="N301" s="276"/>
      <c r="O301" s="276"/>
      <c r="P301" s="276"/>
      <c r="Q301" s="276"/>
      <c r="R301" s="246"/>
      <c r="S301" s="938" t="s">
        <v>121</v>
      </c>
      <c r="T301" s="939"/>
      <c r="U301" s="279"/>
      <c r="V301" s="728"/>
    </row>
    <row r="302" spans="1:22" s="729" customFormat="1" ht="20.100000000000001" customHeight="1" thickBot="1">
      <c r="A302" s="270"/>
      <c r="B302" s="271"/>
      <c r="C302" s="271"/>
      <c r="D302" s="271" t="s">
        <v>465</v>
      </c>
      <c r="E302" s="271"/>
      <c r="F302" s="278"/>
      <c r="G302" s="738"/>
      <c r="H302" s="274"/>
      <c r="I302" s="275"/>
      <c r="J302" s="276"/>
      <c r="K302" s="276"/>
      <c r="L302" s="276"/>
      <c r="M302" s="276"/>
      <c r="N302" s="276"/>
      <c r="O302" s="276"/>
      <c r="P302" s="276"/>
      <c r="Q302" s="276"/>
      <c r="R302" s="277"/>
      <c r="S302" s="271" t="s">
        <v>0</v>
      </c>
      <c r="T302" s="278"/>
      <c r="U302" s="279"/>
      <c r="V302" s="728"/>
    </row>
    <row r="303" spans="1:22" s="729" customFormat="1" ht="20.100000000000001" customHeight="1">
      <c r="A303" s="270"/>
      <c r="B303" s="271"/>
      <c r="C303" s="271"/>
      <c r="D303" s="271"/>
      <c r="E303" s="271"/>
      <c r="F303" s="278"/>
      <c r="G303" s="738"/>
      <c r="H303" s="274"/>
      <c r="I303" s="275"/>
      <c r="J303" s="276"/>
      <c r="K303" s="276"/>
      <c r="L303" s="276"/>
      <c r="M303" s="276"/>
      <c r="N303" s="276"/>
      <c r="O303" s="276"/>
      <c r="P303" s="276"/>
      <c r="Q303" s="276"/>
      <c r="R303" s="781"/>
      <c r="S303" s="276"/>
      <c r="T303" s="278"/>
      <c r="U303" s="279"/>
      <c r="V303" s="728"/>
    </row>
    <row r="304" spans="1:22" s="729" customFormat="1" ht="20.100000000000001" customHeight="1" thickBot="1">
      <c r="A304" s="270" t="s">
        <v>1224</v>
      </c>
      <c r="B304" s="271"/>
      <c r="C304" s="271"/>
      <c r="D304" s="271"/>
      <c r="E304" s="271"/>
      <c r="F304" s="278"/>
      <c r="G304" s="738"/>
      <c r="H304" s="274"/>
      <c r="I304" s="275"/>
      <c r="J304" s="276"/>
      <c r="K304" s="276"/>
      <c r="L304" s="276"/>
      <c r="M304" s="276"/>
      <c r="N304" s="276"/>
      <c r="O304" s="276"/>
      <c r="P304" s="276"/>
      <c r="Q304" s="276"/>
      <c r="R304" s="759"/>
      <c r="S304" s="276"/>
      <c r="T304" s="278"/>
      <c r="U304" s="279"/>
      <c r="V304" s="728"/>
    </row>
    <row r="305" spans="1:22" s="729" customFormat="1" ht="20.100000000000001" customHeight="1" thickBot="1">
      <c r="A305" s="270"/>
      <c r="B305" s="271" t="s">
        <v>466</v>
      </c>
      <c r="C305" s="271"/>
      <c r="D305" s="271"/>
      <c r="E305" s="271"/>
      <c r="F305" s="278"/>
      <c r="G305" s="738"/>
      <c r="H305" s="274"/>
      <c r="I305" s="275"/>
      <c r="J305" s="276"/>
      <c r="K305" s="276"/>
      <c r="L305" s="276"/>
      <c r="M305" s="276"/>
      <c r="N305" s="276"/>
      <c r="O305" s="276"/>
      <c r="P305" s="276"/>
      <c r="Q305" s="276"/>
      <c r="R305" s="246"/>
      <c r="S305" s="938" t="s">
        <v>121</v>
      </c>
      <c r="T305" s="939"/>
      <c r="U305" s="279"/>
      <c r="V305" s="728"/>
    </row>
    <row r="306" spans="1:22" s="729" customFormat="1" ht="20.100000000000001" customHeight="1" thickBot="1">
      <c r="A306" s="270"/>
      <c r="B306" s="271" t="s">
        <v>356</v>
      </c>
      <c r="C306" s="271"/>
      <c r="D306" s="271"/>
      <c r="E306" s="271"/>
      <c r="F306" s="278"/>
      <c r="G306" s="738"/>
      <c r="H306" s="274"/>
      <c r="I306" s="275"/>
      <c r="J306" s="276"/>
      <c r="K306" s="276"/>
      <c r="L306" s="276"/>
      <c r="M306" s="276"/>
      <c r="N306" s="276"/>
      <c r="O306" s="276"/>
      <c r="P306" s="276"/>
      <c r="Q306" s="276"/>
      <c r="R306" s="246"/>
      <c r="S306" s="938" t="s">
        <v>121</v>
      </c>
      <c r="T306" s="939"/>
      <c r="U306" s="279"/>
      <c r="V306" s="728"/>
    </row>
    <row r="307" spans="1:22" s="729" customFormat="1" ht="20.100000000000001" customHeight="1">
      <c r="A307" s="270" t="s">
        <v>467</v>
      </c>
      <c r="B307" s="271"/>
      <c r="C307" s="271"/>
      <c r="D307" s="271"/>
      <c r="E307" s="271"/>
      <c r="F307" s="278"/>
      <c r="G307" s="738"/>
      <c r="H307" s="274"/>
      <c r="I307" s="275"/>
      <c r="J307" s="276"/>
      <c r="K307" s="276"/>
      <c r="L307" s="276"/>
      <c r="M307" s="276"/>
      <c r="N307" s="276"/>
      <c r="O307" s="276"/>
      <c r="P307" s="276"/>
      <c r="Q307" s="276"/>
      <c r="R307" s="781"/>
      <c r="S307" s="276"/>
      <c r="T307" s="278"/>
      <c r="U307" s="279"/>
      <c r="V307" s="728"/>
    </row>
  </sheetData>
  <mergeCells count="31">
    <mergeCell ref="S305:T305"/>
    <mergeCell ref="S306:T306"/>
    <mergeCell ref="D211:R211"/>
    <mergeCell ref="I15:T15"/>
    <mergeCell ref="H19:T19"/>
    <mergeCell ref="H21:T21"/>
    <mergeCell ref="D32:T32"/>
    <mergeCell ref="S294:T294"/>
    <mergeCell ref="S299:T299"/>
    <mergeCell ref="S295:T295"/>
    <mergeCell ref="S296:T296"/>
    <mergeCell ref="S300:T300"/>
    <mergeCell ref="S301:T301"/>
    <mergeCell ref="E255:J255"/>
    <mergeCell ref="E258:J258"/>
    <mergeCell ref="E260:J260"/>
    <mergeCell ref="H16:T16"/>
    <mergeCell ref="H17:T17"/>
    <mergeCell ref="H18:T18"/>
    <mergeCell ref="H20:T20"/>
    <mergeCell ref="E245:J245"/>
    <mergeCell ref="E224:J224"/>
    <mergeCell ref="D232:J232"/>
    <mergeCell ref="E233:J233"/>
    <mergeCell ref="C181:H181"/>
    <mergeCell ref="C188:H188"/>
    <mergeCell ref="A2:U2"/>
    <mergeCell ref="A3:U3"/>
    <mergeCell ref="H8:T8"/>
    <mergeCell ref="H10:T10"/>
    <mergeCell ref="I14:T14"/>
  </mergeCells>
  <phoneticPr fontId="5"/>
  <dataValidations xWindow="1363" yWindow="408" count="24">
    <dataValidation type="list" allowBlank="1" showInputMessage="1" showErrorMessage="1" sqref="N5">
      <formula1>"平成,令和"</formula1>
    </dataValidation>
    <dataValidation type="list" showInputMessage="1" showErrorMessage="1" error="拠点指定の年なので、平成14年以降になります" prompt="継続して更新している場合の初回指定日を記入してください_x000a_※拠点等の区分が変わった場合は現在の区分での初回指定日となります" sqref="O5">
      <formula1>"14,15,16,17,18,19,20,21,22,23,24,25,26,27,28,29,30,31,元,2,3"</formula1>
    </dataValidation>
    <dataValidation type="whole" imeMode="disabled" allowBlank="1" showInputMessage="1" showErrorMessage="1" error="1～31で入力してください" prompt="継続して更新している場合の初回指定日を記入してください_x000a_※拠点等の区分が変わった場合は現在の区分での初回指定日となります" sqref="S5">
      <formula1>1</formula1>
      <formula2>31</formula2>
    </dataValidation>
    <dataValidation type="whole" imeMode="disabled" allowBlank="1" showInputMessage="1" showErrorMessage="1" error="1～12で入力してください" prompt="継続して更新している場合の初回指定日を記入してください_x000a_※拠点等の区分が変わった場合は現在の区分での初回指定日となります" sqref="Q5">
      <formula1>1</formula1>
      <formula2>12</formula2>
    </dataValidation>
    <dataValidation allowBlank="1" showInputMessage="1" showErrorMessage="1" prompt="継続して更新している場合の初回指定日を記入してください_x000a_※拠点等の区分が変わった場合は現在の区分での初回指定日となります" sqref="R5 P5"/>
    <dataValidation type="list" allowBlank="1" showInputMessage="1" showErrorMessage="1" error="選択肢から選んでください" prompt="新規認定・認定更新・現況報告を選択してください" sqref="G5">
      <formula1>"新規認定,認定更新,現況報告"</formula1>
    </dataValidation>
    <dataValidation allowBlank="1" showInputMessage="1" showErrorMessage="1" prompt="市区町村から記入してください_x000a_丁目、番地は半角数字とハイフンで入力_x000a_例）○○○市○○○1-1-1" sqref="I14:T14"/>
    <dataValidation type="list" allowBlank="1" showInputMessage="1" showErrorMessage="1" error="選択肢から選んでください" prompt="都道府県を選択" sqref="H14">
      <formula1>"北海道,青森県,岩手県,宮城県,秋田県,山形県,福島県,茨城県,栃木県,群馬県,埼玉県,千葉県,東京都,神奈川県,山梨県,新潟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disabled" allowBlank="1" showInputMessage="1" showErrorMessage="1" error="半角で入力してください" prompt="半角で入力" sqref="H18:T18">
      <formula1>LEN(H18)=LENB(H18)</formula1>
    </dataValidation>
    <dataValidation type="custom" imeMode="disabled" allowBlank="1" showInputMessage="1" showErrorMessage="1" error="半角で入力してください" prompt="電話番号はハイフン「-」を含め、半角で入力_x000a_XXX-XXXX-XXXX" sqref="H16:T17">
      <formula1>LEN(H16)=LENB(H16)</formula1>
    </dataValidation>
    <dataValidation type="custom" imeMode="hiragana" allowBlank="1" showInputMessage="1" showErrorMessage="1" error="ひらがなで入力してください" prompt="市区町村以下のよみがなをひらがなで入力" sqref="I15">
      <formula1>I15=PHONETIC(I15)</formula1>
    </dataValidation>
    <dataValidation type="custom" imeMode="disabled" allowBlank="1" showInputMessage="1" showErrorMessage="1" error="半角で入力してください" prompt="アドレスは、手入力せずにホームページからコピーしてください" sqref="H19:T19">
      <formula1>LEN(H19)=LENB(H19)</formula1>
    </dataValidation>
    <dataValidation type="custom" imeMode="hiragana" allowBlank="1" showInputMessage="1" showErrorMessage="1" error="ひらながで入力してください" prompt="ひらがなで入力" sqref="H10:T10">
      <formula1>H10=PHONETIC(H10)</formula1>
    </dataValidation>
    <dataValidation allowBlank="1" showInputMessage="1" showErrorMessage="1" prompt="表紙シートの病院名を反映" sqref="H8:T9"/>
    <dataValidation type="custom" imeMode="disabled" allowBlank="1" showInputMessage="1" showErrorMessage="1" error="半角で入力してください" prompt="〒は入れず_x000a_XXX-XXXXで半角入力" sqref="H13">
      <formula1>LEN(H13)=LENB(H13)</formula1>
    </dataValidation>
    <dataValidation type="list" allowBlank="1" showInputMessage="1" showErrorMessage="1" error="選択肢から選んでください" sqref="R197">
      <formula1>"可,否"</formula1>
    </dataValidation>
    <dataValidation type="list" allowBlank="1" showInputMessage="1" showErrorMessage="1" error="選択肢から選んでください" sqref="H199:H202">
      <formula1>"あり,なし"</formula1>
    </dataValidation>
    <dataValidation type="list" allowBlank="1" showInputMessage="1" showErrorMessage="1" error="選択肢から選んでください" sqref="R299:R301 R305:R306 R294:R296">
      <formula1>"はい,いいえ"</formula1>
    </dataValidation>
    <dataValidation operator="greaterThanOrEqual" allowBlank="1" showInputMessage="1" showErrorMessage="1" error="整数を入力" sqref="R213"/>
    <dataValidation type="whole" errorStyle="warning" imeMode="disabled" allowBlank="1" showInputMessage="1" showErrorMessage="1" errorTitle="入力値を要確認！" error="想定を超えた数値が入力されています。ご確認ください。" sqref="R25">
      <formula1>0</formula1>
      <formula2>#REF!</formula2>
    </dataValidation>
    <dataValidation type="whole" errorStyle="warning" allowBlank="1" showInputMessage="1" showErrorMessage="1" errorTitle="入力値を要確認！" error="想定を超えた数値が入力されています。ご確認ください。" sqref="N199:N202">
      <formula1>0</formula1>
      <formula2>#REF!</formula2>
    </dataValidation>
    <dataValidation type="whole" errorStyle="warning" allowBlank="1" showInputMessage="1" showErrorMessage="1" errorTitle="入力値を要確認！" error="想定を超えた数値が入力されています。ご確認ください。" sqref="I37:I61 I193:I195 I177:I190 I152:I173 I148:I149 I65:I145">
      <formula1>0</formula1>
      <formula2>#REF!</formula2>
    </dataValidation>
    <dataValidation type="whole" errorStyle="warning" allowBlank="1" showInputMessage="1" showErrorMessage="1" errorTitle="入力値を要確認！" error="想定を超えた数値が入力されています。ご確認ください。" sqref="R229:R231 R26:R31 R224:R227 R206:R207 R302 R209:R210 R216:R218 R288:R292 R284:R286 R275:R282 R266:R272 R260:R262 R258 R255:R256 R249:R253 R245:R247 R239:R243 R233:R237">
      <formula1>0</formula1>
      <formula2>#REF!</formula2>
    </dataValidation>
    <dataValidation type="whole" errorStyle="warning" allowBlank="1" showInputMessage="1" showErrorMessage="1" errorTitle="入力値を要確認！" error="想定を超えた数値が入力されています。ご確認ください。" sqref="R193:R195 R37:R61 R65:R145 R148:R149 R152:R173 R177:R190">
      <formula1>0</formula1>
      <formula2>#REF!</formula2>
    </dataValidation>
  </dataValidations>
  <pageMargins left="0.7" right="0.7" top="0.75" bottom="0.75" header="0.3" footer="0.3"/>
  <pageSetup paperSize="9" scale="47"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view="pageBreakPreview" zoomScale="115" zoomScaleNormal="100" zoomScaleSheetLayoutView="115" workbookViewId="0">
      <selection activeCell="B30" sqref="B30"/>
    </sheetView>
  </sheetViews>
  <sheetFormatPr defaultRowHeight="13.5"/>
  <cols>
    <col min="1" max="1" width="4.125" customWidth="1"/>
    <col min="2" max="2" width="15.625" customWidth="1"/>
    <col min="3" max="3" width="7.625" customWidth="1"/>
    <col min="4" max="4" width="25.625" customWidth="1"/>
    <col min="5" max="22" width="2.625" customWidth="1"/>
    <col min="23" max="23" width="4.625" customWidth="1"/>
  </cols>
  <sheetData>
    <row r="1" spans="1:23" ht="20.25" customHeight="1">
      <c r="A1" s="1407" t="s">
        <v>311</v>
      </c>
      <c r="B1" s="1407"/>
      <c r="C1" s="1407"/>
      <c r="D1" s="1407"/>
      <c r="E1" s="1407"/>
      <c r="F1" s="1407"/>
      <c r="G1" s="1407"/>
      <c r="H1" s="1407"/>
      <c r="I1" s="1407"/>
      <c r="J1" s="1407"/>
      <c r="K1" s="1407"/>
      <c r="L1" s="1407"/>
      <c r="M1" s="1407"/>
      <c r="N1" s="1407"/>
      <c r="O1" s="1407"/>
      <c r="P1" s="1407"/>
      <c r="Q1" s="1407"/>
      <c r="R1" s="1407"/>
      <c r="S1" s="1407"/>
      <c r="T1" s="1407"/>
      <c r="U1" s="1407"/>
      <c r="V1" s="1407"/>
      <c r="W1" s="1407"/>
    </row>
    <row r="2" spans="1:23" ht="4.5" customHeight="1">
      <c r="A2" s="110"/>
      <c r="B2" s="110"/>
      <c r="C2" s="110"/>
      <c r="D2" s="110"/>
      <c r="E2" s="110"/>
      <c r="F2" s="110"/>
      <c r="G2" s="110"/>
      <c r="H2" s="110"/>
      <c r="I2" s="110"/>
      <c r="J2" s="110"/>
      <c r="K2" s="110"/>
      <c r="L2" s="110"/>
      <c r="M2" s="110"/>
      <c r="N2" s="110"/>
      <c r="O2" s="110"/>
      <c r="P2" s="110"/>
      <c r="Q2" s="110"/>
      <c r="R2" s="110"/>
      <c r="S2" s="110"/>
      <c r="T2" s="110"/>
      <c r="U2" s="110"/>
      <c r="V2" s="110"/>
      <c r="W2" s="110"/>
    </row>
    <row r="3" spans="1:23" ht="19.5" customHeight="1">
      <c r="A3" s="110"/>
      <c r="B3" s="110"/>
      <c r="C3" s="110"/>
      <c r="D3" s="142" t="s">
        <v>77</v>
      </c>
      <c r="E3" s="1408">
        <f>連絡先!B3</f>
        <v>0</v>
      </c>
      <c r="F3" s="1409"/>
      <c r="G3" s="1409"/>
      <c r="H3" s="1409"/>
      <c r="I3" s="1409"/>
      <c r="J3" s="1409"/>
      <c r="K3" s="1409"/>
      <c r="L3" s="1409"/>
      <c r="M3" s="1409"/>
      <c r="N3" s="1409"/>
      <c r="O3" s="1409"/>
      <c r="P3" s="1409"/>
      <c r="Q3" s="1409"/>
      <c r="R3" s="1409"/>
      <c r="S3" s="1409"/>
      <c r="T3" s="1409"/>
      <c r="U3" s="1409"/>
      <c r="V3" s="1409"/>
      <c r="W3" s="1410"/>
    </row>
    <row r="4" spans="1:23" ht="19.5" customHeight="1">
      <c r="A4" s="141" t="s">
        <v>271</v>
      </c>
      <c r="B4" s="140" t="s">
        <v>498</v>
      </c>
      <c r="C4" s="140"/>
      <c r="D4" s="140"/>
      <c r="E4" s="139"/>
      <c r="F4" s="139"/>
      <c r="G4" s="139"/>
      <c r="H4" s="139"/>
      <c r="I4" s="139"/>
      <c r="J4" s="139"/>
      <c r="K4" s="139"/>
      <c r="L4" s="139"/>
      <c r="M4" s="139"/>
      <c r="N4" s="139"/>
      <c r="O4" s="139"/>
      <c r="P4" s="139"/>
      <c r="Q4" s="139"/>
      <c r="R4" s="139"/>
      <c r="S4" s="139"/>
      <c r="T4" s="139"/>
      <c r="U4" s="139"/>
      <c r="V4" s="139"/>
      <c r="W4" s="267" t="s">
        <v>981</v>
      </c>
    </row>
    <row r="5" spans="1:23" ht="21.75" customHeight="1" thickBot="1">
      <c r="A5" s="136" t="s">
        <v>310</v>
      </c>
      <c r="B5" s="1411" t="s">
        <v>309</v>
      </c>
      <c r="C5" s="1411"/>
      <c r="D5" s="1411"/>
      <c r="E5" s="1411"/>
      <c r="F5" s="1411"/>
      <c r="G5" s="1411"/>
      <c r="H5" s="1411"/>
      <c r="I5" s="1411"/>
      <c r="J5" s="1411"/>
      <c r="K5" s="1411"/>
      <c r="L5" s="1411"/>
      <c r="M5" s="1411"/>
      <c r="N5" s="1411"/>
      <c r="O5" s="1411"/>
      <c r="P5" s="1411"/>
      <c r="Q5" s="1411"/>
      <c r="R5" s="1411"/>
      <c r="S5" s="1411"/>
      <c r="T5" s="1411"/>
      <c r="U5" s="1411"/>
      <c r="V5" s="1411"/>
      <c r="W5" s="1411"/>
    </row>
    <row r="6" spans="1:23" ht="21" customHeight="1" thickBot="1">
      <c r="A6" s="1133">
        <v>1</v>
      </c>
      <c r="B6" s="1412" t="s">
        <v>1205</v>
      </c>
      <c r="C6" s="1413"/>
      <c r="D6" s="1413"/>
      <c r="E6" s="1413"/>
      <c r="F6" s="1413"/>
      <c r="G6" s="1413"/>
      <c r="H6" s="1413"/>
      <c r="I6" s="1413"/>
      <c r="J6" s="1413"/>
      <c r="K6" s="1413"/>
      <c r="L6" s="1414"/>
      <c r="M6" s="1083"/>
      <c r="N6" s="1415"/>
      <c r="O6" s="1415"/>
      <c r="P6" s="1415"/>
      <c r="Q6" s="1415"/>
      <c r="R6" s="1415"/>
      <c r="S6" s="1415"/>
      <c r="T6" s="1415"/>
      <c r="U6" s="1415"/>
      <c r="V6" s="1415"/>
      <c r="W6" s="1416"/>
    </row>
    <row r="7" spans="1:23" ht="15" customHeight="1" thickBot="1">
      <c r="A7" s="1035"/>
      <c r="B7" s="135" t="s">
        <v>982</v>
      </c>
      <c r="C7" s="134"/>
      <c r="D7" s="134"/>
      <c r="E7" s="134"/>
      <c r="F7" s="134"/>
      <c r="G7" s="134"/>
      <c r="H7" s="223"/>
      <c r="I7" s="223"/>
      <c r="J7" s="134"/>
      <c r="K7" s="134"/>
      <c r="L7" s="223"/>
      <c r="M7" s="225"/>
      <c r="N7" s="213"/>
      <c r="O7" s="213"/>
      <c r="P7" s="213"/>
      <c r="Q7" s="225"/>
      <c r="R7" s="225"/>
      <c r="S7" s="213"/>
      <c r="T7" s="213"/>
      <c r="U7" s="213"/>
      <c r="V7" s="213"/>
      <c r="W7" s="138"/>
    </row>
    <row r="8" spans="1:23" ht="21" customHeight="1" thickBot="1">
      <c r="A8" s="1035"/>
      <c r="B8" s="132" t="s">
        <v>306</v>
      </c>
      <c r="C8" s="131"/>
      <c r="D8" s="130"/>
      <c r="E8" s="1417" t="s">
        <v>305</v>
      </c>
      <c r="F8" s="1417"/>
      <c r="G8" s="1418"/>
      <c r="H8" s="1419"/>
      <c r="I8" s="1420"/>
      <c r="J8" s="1421" t="s">
        <v>56</v>
      </c>
      <c r="K8" s="1422"/>
      <c r="L8" s="1419"/>
      <c r="M8" s="1420"/>
      <c r="N8" s="1421" t="s">
        <v>109</v>
      </c>
      <c r="O8" s="1423"/>
      <c r="P8" s="1422"/>
      <c r="Q8" s="1419"/>
      <c r="R8" s="1420"/>
      <c r="S8" s="1421" t="s">
        <v>304</v>
      </c>
      <c r="T8" s="1423"/>
      <c r="U8" s="1423"/>
      <c r="V8" s="1422"/>
      <c r="W8" s="129"/>
    </row>
    <row r="9" spans="1:23" ht="21" customHeight="1" thickBot="1">
      <c r="A9" s="1035"/>
      <c r="B9" s="1141" t="s">
        <v>40</v>
      </c>
      <c r="C9" s="1141"/>
      <c r="D9" s="1142"/>
      <c r="E9" s="1143"/>
      <c r="F9" s="1143"/>
      <c r="G9" s="1143"/>
      <c r="H9" s="1143"/>
      <c r="I9" s="1143"/>
      <c r="J9" s="1143"/>
      <c r="K9" s="1143"/>
      <c r="L9" s="1143"/>
      <c r="M9" s="1143"/>
      <c r="N9" s="1143"/>
      <c r="O9" s="1143"/>
      <c r="P9" s="1143"/>
      <c r="Q9" s="1143"/>
      <c r="R9" s="1143"/>
      <c r="S9" s="1143"/>
      <c r="T9" s="1143"/>
      <c r="U9" s="1143"/>
      <c r="V9" s="1143"/>
      <c r="W9" s="1144"/>
    </row>
    <row r="10" spans="1:23" ht="54" customHeight="1" thickBot="1">
      <c r="A10" s="1035"/>
      <c r="B10" s="1424" t="s">
        <v>303</v>
      </c>
      <c r="C10" s="128" t="s">
        <v>8</v>
      </c>
      <c r="D10" s="1018"/>
      <c r="E10" s="1019"/>
      <c r="F10" s="1019"/>
      <c r="G10" s="1019"/>
      <c r="H10" s="1019"/>
      <c r="I10" s="1019"/>
      <c r="J10" s="1019"/>
      <c r="K10" s="1019"/>
      <c r="L10" s="1019"/>
      <c r="M10" s="1019"/>
      <c r="N10" s="1019"/>
      <c r="O10" s="1019"/>
      <c r="P10" s="1019"/>
      <c r="Q10" s="1019"/>
      <c r="R10" s="1019"/>
      <c r="S10" s="1019"/>
      <c r="T10" s="1019"/>
      <c r="U10" s="1019"/>
      <c r="V10" s="1019"/>
      <c r="W10" s="1020"/>
    </row>
    <row r="11" spans="1:23" ht="21" customHeight="1" thickBot="1">
      <c r="A11" s="1035"/>
      <c r="B11" s="1425"/>
      <c r="C11" s="79" t="s">
        <v>71</v>
      </c>
      <c r="D11" s="1018"/>
      <c r="E11" s="1019"/>
      <c r="F11" s="1019"/>
      <c r="G11" s="1019"/>
      <c r="H11" s="1019"/>
      <c r="I11" s="1019"/>
      <c r="J11" s="1019"/>
      <c r="K11" s="1019"/>
      <c r="L11" s="1019"/>
      <c r="M11" s="1019"/>
      <c r="N11" s="1019"/>
      <c r="O11" s="1019"/>
      <c r="P11" s="1019"/>
      <c r="Q11" s="1019"/>
      <c r="R11" s="1019"/>
      <c r="S11" s="1019"/>
      <c r="T11" s="1019"/>
      <c r="U11" s="1019"/>
      <c r="V11" s="1019"/>
      <c r="W11" s="1020"/>
    </row>
    <row r="12" spans="1:23" ht="21" customHeight="1" thickBot="1">
      <c r="A12" s="1036"/>
      <c r="B12" s="1426" t="s">
        <v>378</v>
      </c>
      <c r="C12" s="1427"/>
      <c r="D12" s="1142"/>
      <c r="E12" s="1143"/>
      <c r="F12" s="1143"/>
      <c r="G12" s="1143"/>
      <c r="H12" s="1143"/>
      <c r="I12" s="1143"/>
      <c r="J12" s="1144"/>
      <c r="K12" s="1428" t="s">
        <v>39</v>
      </c>
      <c r="L12" s="1428"/>
      <c r="M12" s="1428"/>
      <c r="N12" s="1056"/>
      <c r="O12" s="1056"/>
      <c r="P12" s="1056"/>
      <c r="Q12" s="1056"/>
      <c r="R12" s="1056"/>
      <c r="S12" s="1056"/>
      <c r="T12" s="1056"/>
      <c r="U12" s="1056"/>
      <c r="V12" s="1056"/>
      <c r="W12" s="1056"/>
    </row>
    <row r="13" spans="1:23" ht="21.75" customHeight="1">
      <c r="A13" s="1133">
        <v>2</v>
      </c>
      <c r="B13" s="1429" t="s">
        <v>1206</v>
      </c>
      <c r="C13" s="1430"/>
      <c r="D13" s="1430"/>
      <c r="E13" s="1430"/>
      <c r="F13" s="1430"/>
      <c r="G13" s="1430"/>
      <c r="H13" s="1430"/>
      <c r="I13" s="1430"/>
      <c r="J13" s="1430"/>
      <c r="K13" s="1430"/>
      <c r="L13" s="1431"/>
      <c r="M13" s="1432"/>
      <c r="N13" s="1433"/>
      <c r="O13" s="1433"/>
      <c r="P13" s="1433"/>
      <c r="Q13" s="1433"/>
      <c r="R13" s="1433"/>
      <c r="S13" s="1433"/>
      <c r="T13" s="1433"/>
      <c r="U13" s="1433"/>
      <c r="V13" s="1433"/>
      <c r="W13" s="1434"/>
    </row>
    <row r="14" spans="1:23" ht="15" customHeight="1" thickBot="1">
      <c r="A14" s="1035"/>
      <c r="B14" s="135" t="s">
        <v>982</v>
      </c>
      <c r="C14" s="134"/>
      <c r="D14" s="134"/>
      <c r="E14" s="134"/>
      <c r="F14" s="134"/>
      <c r="G14" s="134"/>
      <c r="H14" s="134"/>
      <c r="I14" s="134"/>
      <c r="J14" s="134"/>
      <c r="K14" s="134"/>
      <c r="L14" s="134"/>
      <c r="M14" s="134"/>
      <c r="N14" s="134"/>
      <c r="O14" s="134"/>
      <c r="P14" s="134"/>
      <c r="Q14" s="134"/>
      <c r="R14" s="134"/>
      <c r="S14" s="134"/>
      <c r="T14" s="134"/>
      <c r="U14" s="134"/>
      <c r="V14" s="134"/>
      <c r="W14" s="137"/>
    </row>
    <row r="15" spans="1:23" ht="21" customHeight="1" thickBot="1">
      <c r="A15" s="1035"/>
      <c r="B15" s="132" t="s">
        <v>306</v>
      </c>
      <c r="C15" s="131"/>
      <c r="D15" s="130"/>
      <c r="E15" s="1417" t="s">
        <v>305</v>
      </c>
      <c r="F15" s="1417"/>
      <c r="G15" s="1418"/>
      <c r="H15" s="1419"/>
      <c r="I15" s="1420"/>
      <c r="J15" s="1421" t="s">
        <v>56</v>
      </c>
      <c r="K15" s="1422"/>
      <c r="L15" s="1419"/>
      <c r="M15" s="1420"/>
      <c r="N15" s="1421" t="s">
        <v>109</v>
      </c>
      <c r="O15" s="1423"/>
      <c r="P15" s="1422"/>
      <c r="Q15" s="1419"/>
      <c r="R15" s="1420"/>
      <c r="S15" s="1421" t="s">
        <v>304</v>
      </c>
      <c r="T15" s="1423"/>
      <c r="U15" s="1423"/>
      <c r="V15" s="1422"/>
      <c r="W15" s="129"/>
    </row>
    <row r="16" spans="1:23" ht="21" customHeight="1" thickBot="1">
      <c r="A16" s="1035"/>
      <c r="B16" s="1141" t="s">
        <v>40</v>
      </c>
      <c r="C16" s="1141"/>
      <c r="D16" s="1142"/>
      <c r="E16" s="1143"/>
      <c r="F16" s="1143"/>
      <c r="G16" s="1143"/>
      <c r="H16" s="1143"/>
      <c r="I16" s="1143"/>
      <c r="J16" s="1143"/>
      <c r="K16" s="1143"/>
      <c r="L16" s="1143"/>
      <c r="M16" s="1143"/>
      <c r="N16" s="1143"/>
      <c r="O16" s="1143"/>
      <c r="P16" s="1143"/>
      <c r="Q16" s="1143"/>
      <c r="R16" s="1143"/>
      <c r="S16" s="1143"/>
      <c r="T16" s="1143"/>
      <c r="U16" s="1143"/>
      <c r="V16" s="1143"/>
      <c r="W16" s="1144"/>
    </row>
    <row r="17" spans="1:23" ht="53.25" customHeight="1" thickBot="1">
      <c r="A17" s="1035"/>
      <c r="B17" s="1424" t="s">
        <v>303</v>
      </c>
      <c r="C17" s="128" t="s">
        <v>8</v>
      </c>
      <c r="D17" s="1018"/>
      <c r="E17" s="1019"/>
      <c r="F17" s="1019"/>
      <c r="G17" s="1019"/>
      <c r="H17" s="1019"/>
      <c r="I17" s="1019"/>
      <c r="J17" s="1019"/>
      <c r="K17" s="1019"/>
      <c r="L17" s="1019"/>
      <c r="M17" s="1019"/>
      <c r="N17" s="1019"/>
      <c r="O17" s="1019"/>
      <c r="P17" s="1019"/>
      <c r="Q17" s="1019"/>
      <c r="R17" s="1019"/>
      <c r="S17" s="1019"/>
      <c r="T17" s="1019"/>
      <c r="U17" s="1019"/>
      <c r="V17" s="1019"/>
      <c r="W17" s="1020"/>
    </row>
    <row r="18" spans="1:23" ht="21" customHeight="1" thickBot="1">
      <c r="A18" s="1035"/>
      <c r="B18" s="1425"/>
      <c r="C18" s="79" t="s">
        <v>71</v>
      </c>
      <c r="D18" s="1018"/>
      <c r="E18" s="1019"/>
      <c r="F18" s="1019"/>
      <c r="G18" s="1019"/>
      <c r="H18" s="1019"/>
      <c r="I18" s="1019"/>
      <c r="J18" s="1019"/>
      <c r="K18" s="1019"/>
      <c r="L18" s="1019"/>
      <c r="M18" s="1019"/>
      <c r="N18" s="1019"/>
      <c r="O18" s="1019"/>
      <c r="P18" s="1019"/>
      <c r="Q18" s="1019"/>
      <c r="R18" s="1019"/>
      <c r="S18" s="1019"/>
      <c r="T18" s="1019"/>
      <c r="U18" s="1019"/>
      <c r="V18" s="1019"/>
      <c r="W18" s="1020"/>
    </row>
    <row r="19" spans="1:23" ht="30" customHeight="1" thickBot="1">
      <c r="A19" s="1036"/>
      <c r="B19" s="1426" t="s">
        <v>378</v>
      </c>
      <c r="C19" s="1427"/>
      <c r="D19" s="1142"/>
      <c r="E19" s="1143"/>
      <c r="F19" s="1143"/>
      <c r="G19" s="1143"/>
      <c r="H19" s="1143"/>
      <c r="I19" s="1143"/>
      <c r="J19" s="1144"/>
      <c r="K19" s="1428" t="s">
        <v>39</v>
      </c>
      <c r="L19" s="1428"/>
      <c r="M19" s="1428"/>
      <c r="N19" s="1056"/>
      <c r="O19" s="1056"/>
      <c r="P19" s="1056"/>
      <c r="Q19" s="1056"/>
      <c r="R19" s="1056"/>
      <c r="S19" s="1056"/>
      <c r="T19" s="1056"/>
      <c r="U19" s="1056"/>
      <c r="V19" s="1056"/>
      <c r="W19" s="1056"/>
    </row>
    <row r="20" spans="1:23" ht="24" customHeight="1" thickBot="1">
      <c r="A20" s="136" t="s">
        <v>308</v>
      </c>
      <c r="B20" s="229" t="s">
        <v>307</v>
      </c>
      <c r="C20" s="229"/>
      <c r="D20" s="229"/>
      <c r="E20" s="229"/>
      <c r="F20" s="229"/>
      <c r="G20" s="229"/>
      <c r="H20" s="229"/>
      <c r="I20" s="229"/>
      <c r="J20" s="229"/>
      <c r="K20" s="229"/>
      <c r="L20" s="229"/>
      <c r="M20" s="229"/>
      <c r="N20" s="229"/>
      <c r="O20" s="229"/>
      <c r="P20" s="229"/>
      <c r="Q20" s="229"/>
      <c r="R20" s="229"/>
      <c r="S20" s="229"/>
      <c r="T20" s="229"/>
      <c r="U20" s="229"/>
      <c r="V20" s="229"/>
      <c r="W20" s="229"/>
    </row>
    <row r="21" spans="1:23" ht="20.25" customHeight="1" thickBot="1">
      <c r="A21" s="1133">
        <v>1</v>
      </c>
      <c r="B21" s="1078" t="s">
        <v>1207</v>
      </c>
      <c r="C21" s="1079"/>
      <c r="D21" s="1079"/>
      <c r="E21" s="1079"/>
      <c r="F21" s="1079"/>
      <c r="G21" s="1079"/>
      <c r="H21" s="1079"/>
      <c r="I21" s="1079"/>
      <c r="J21" s="1079"/>
      <c r="K21" s="1079"/>
      <c r="L21" s="1437"/>
      <c r="M21" s="1083"/>
      <c r="N21" s="1415"/>
      <c r="O21" s="1415"/>
      <c r="P21" s="1415"/>
      <c r="Q21" s="1415"/>
      <c r="R21" s="1415"/>
      <c r="S21" s="1415"/>
      <c r="T21" s="1415"/>
      <c r="U21" s="1415"/>
      <c r="V21" s="1415"/>
      <c r="W21" s="1416"/>
    </row>
    <row r="22" spans="1:23" ht="24" customHeight="1" thickBot="1">
      <c r="A22" s="1435"/>
      <c r="B22" s="135" t="s">
        <v>1208</v>
      </c>
      <c r="C22" s="134"/>
      <c r="D22" s="134"/>
      <c r="E22" s="134"/>
      <c r="F22" s="134"/>
      <c r="G22" s="134"/>
      <c r="H22" s="134"/>
      <c r="I22" s="134"/>
      <c r="J22" s="134"/>
      <c r="K22" s="134"/>
      <c r="L22" s="134"/>
      <c r="M22" s="213"/>
      <c r="N22" s="213"/>
      <c r="O22" s="213"/>
      <c r="P22" s="213"/>
      <c r="Q22" s="213"/>
      <c r="R22" s="213"/>
      <c r="S22" s="213"/>
      <c r="T22" s="213"/>
      <c r="U22" s="213"/>
      <c r="V22" s="213"/>
      <c r="W22" s="133"/>
    </row>
    <row r="23" spans="1:23" ht="24" customHeight="1" thickBot="1">
      <c r="A23" s="1435"/>
      <c r="B23" s="132" t="s">
        <v>306</v>
      </c>
      <c r="C23" s="131"/>
      <c r="D23" s="130"/>
      <c r="E23" s="1417" t="s">
        <v>305</v>
      </c>
      <c r="F23" s="1417"/>
      <c r="G23" s="1418"/>
      <c r="H23" s="1419"/>
      <c r="I23" s="1420"/>
      <c r="J23" s="1421" t="s">
        <v>56</v>
      </c>
      <c r="K23" s="1422"/>
      <c r="L23" s="1419"/>
      <c r="M23" s="1420"/>
      <c r="N23" s="1421" t="s">
        <v>109</v>
      </c>
      <c r="O23" s="1423"/>
      <c r="P23" s="1422"/>
      <c r="Q23" s="1419"/>
      <c r="R23" s="1420"/>
      <c r="S23" s="1421" t="s">
        <v>304</v>
      </c>
      <c r="T23" s="1423"/>
      <c r="U23" s="1423"/>
      <c r="V23" s="1422"/>
      <c r="W23" s="129"/>
    </row>
    <row r="24" spans="1:23" ht="24" customHeight="1" thickBot="1">
      <c r="A24" s="1435"/>
      <c r="B24" s="1141" t="s">
        <v>40</v>
      </c>
      <c r="C24" s="1141"/>
      <c r="D24" s="1142"/>
      <c r="E24" s="1143"/>
      <c r="F24" s="1143"/>
      <c r="G24" s="1143"/>
      <c r="H24" s="1143"/>
      <c r="I24" s="1143"/>
      <c r="J24" s="1143"/>
      <c r="K24" s="1143"/>
      <c r="L24" s="1143"/>
      <c r="M24" s="1143"/>
      <c r="N24" s="1143"/>
      <c r="O24" s="1143"/>
      <c r="P24" s="1143"/>
      <c r="Q24" s="1143"/>
      <c r="R24" s="1143"/>
      <c r="S24" s="1143"/>
      <c r="T24" s="1143"/>
      <c r="U24" s="1143"/>
      <c r="V24" s="1143"/>
      <c r="W24" s="1144"/>
    </row>
    <row r="25" spans="1:23" ht="54" customHeight="1" thickBot="1">
      <c r="A25" s="1435"/>
      <c r="B25" s="1424" t="s">
        <v>303</v>
      </c>
      <c r="C25" s="128" t="s">
        <v>8</v>
      </c>
      <c r="D25" s="1018"/>
      <c r="E25" s="1019"/>
      <c r="F25" s="1019"/>
      <c r="G25" s="1019"/>
      <c r="H25" s="1019"/>
      <c r="I25" s="1019"/>
      <c r="J25" s="1019"/>
      <c r="K25" s="1019"/>
      <c r="L25" s="1019"/>
      <c r="M25" s="1019"/>
      <c r="N25" s="1019"/>
      <c r="O25" s="1019"/>
      <c r="P25" s="1019"/>
      <c r="Q25" s="1019"/>
      <c r="R25" s="1019"/>
      <c r="S25" s="1019"/>
      <c r="T25" s="1019"/>
      <c r="U25" s="1019"/>
      <c r="V25" s="1019"/>
      <c r="W25" s="1020"/>
    </row>
    <row r="26" spans="1:23" ht="24" customHeight="1" thickBot="1">
      <c r="A26" s="1435"/>
      <c r="B26" s="1425"/>
      <c r="C26" s="79" t="s">
        <v>71</v>
      </c>
      <c r="D26" s="1018"/>
      <c r="E26" s="1019"/>
      <c r="F26" s="1019"/>
      <c r="G26" s="1019"/>
      <c r="H26" s="1019"/>
      <c r="I26" s="1019"/>
      <c r="J26" s="1019"/>
      <c r="K26" s="1019"/>
      <c r="L26" s="1019"/>
      <c r="M26" s="1019"/>
      <c r="N26" s="1019"/>
      <c r="O26" s="1019"/>
      <c r="P26" s="1019"/>
      <c r="Q26" s="1019"/>
      <c r="R26" s="1019"/>
      <c r="S26" s="1019"/>
      <c r="T26" s="1019"/>
      <c r="U26" s="1019"/>
      <c r="V26" s="1019"/>
      <c r="W26" s="1020"/>
    </row>
    <row r="27" spans="1:23" ht="24" customHeight="1" thickBot="1">
      <c r="A27" s="1436"/>
      <c r="B27" s="1426" t="s">
        <v>378</v>
      </c>
      <c r="C27" s="1427"/>
      <c r="D27" s="1142"/>
      <c r="E27" s="1143"/>
      <c r="F27" s="1143"/>
      <c r="G27" s="1143"/>
      <c r="H27" s="1143"/>
      <c r="I27" s="1143"/>
      <c r="J27" s="1144"/>
      <c r="K27" s="1428" t="s">
        <v>39</v>
      </c>
      <c r="L27" s="1428"/>
      <c r="M27" s="1428"/>
      <c r="N27" s="1056"/>
      <c r="O27" s="1056"/>
      <c r="P27" s="1056"/>
      <c r="Q27" s="1056"/>
      <c r="R27" s="1056"/>
      <c r="S27" s="1056"/>
      <c r="T27" s="1056"/>
      <c r="U27" s="1056"/>
      <c r="V27" s="1056"/>
      <c r="W27" s="1056"/>
    </row>
    <row r="28" spans="1:23" ht="21" customHeight="1" thickBot="1">
      <c r="A28" s="1133">
        <v>2</v>
      </c>
      <c r="B28" s="1429" t="s">
        <v>1209</v>
      </c>
      <c r="C28" s="1430"/>
      <c r="D28" s="1430"/>
      <c r="E28" s="1430"/>
      <c r="F28" s="1430"/>
      <c r="G28" s="1430"/>
      <c r="H28" s="1430"/>
      <c r="I28" s="1430"/>
      <c r="J28" s="1430"/>
      <c r="K28" s="1430"/>
      <c r="L28" s="1438"/>
      <c r="M28" s="1083"/>
      <c r="N28" s="1415"/>
      <c r="O28" s="1415"/>
      <c r="P28" s="1415"/>
      <c r="Q28" s="1415"/>
      <c r="R28" s="1415"/>
      <c r="S28" s="1415"/>
      <c r="T28" s="1415"/>
      <c r="U28" s="1415"/>
      <c r="V28" s="1415"/>
      <c r="W28" s="1416"/>
    </row>
    <row r="29" spans="1:23" ht="24" customHeight="1" thickBot="1">
      <c r="A29" s="1035"/>
      <c r="B29" s="135" t="s">
        <v>1208</v>
      </c>
      <c r="C29" s="134"/>
      <c r="D29" s="134"/>
      <c r="E29" s="134"/>
      <c r="F29" s="134"/>
      <c r="G29" s="134"/>
      <c r="H29" s="134"/>
      <c r="I29" s="134"/>
      <c r="J29" s="134"/>
      <c r="K29" s="134"/>
      <c r="L29" s="134"/>
      <c r="M29" s="213"/>
      <c r="N29" s="213"/>
      <c r="O29" s="213"/>
      <c r="P29" s="213"/>
      <c r="Q29" s="213"/>
      <c r="R29" s="213"/>
      <c r="S29" s="213"/>
      <c r="T29" s="213"/>
      <c r="U29" s="213"/>
      <c r="V29" s="213"/>
      <c r="W29" s="133"/>
    </row>
    <row r="30" spans="1:23" ht="24" customHeight="1" thickBot="1">
      <c r="A30" s="1035"/>
      <c r="B30" s="132" t="s">
        <v>306</v>
      </c>
      <c r="C30" s="131"/>
      <c r="D30" s="130"/>
      <c r="E30" s="1417" t="s">
        <v>305</v>
      </c>
      <c r="F30" s="1417"/>
      <c r="G30" s="1418"/>
      <c r="H30" s="1419"/>
      <c r="I30" s="1420"/>
      <c r="J30" s="1421" t="s">
        <v>56</v>
      </c>
      <c r="K30" s="1422"/>
      <c r="L30" s="1419"/>
      <c r="M30" s="1420"/>
      <c r="N30" s="1421" t="s">
        <v>109</v>
      </c>
      <c r="O30" s="1423"/>
      <c r="P30" s="1422"/>
      <c r="Q30" s="1419"/>
      <c r="R30" s="1420"/>
      <c r="S30" s="1421" t="s">
        <v>304</v>
      </c>
      <c r="T30" s="1423"/>
      <c r="U30" s="1423"/>
      <c r="V30" s="1422"/>
      <c r="W30" s="129"/>
    </row>
    <row r="31" spans="1:23" ht="24" customHeight="1" thickBot="1">
      <c r="A31" s="1035"/>
      <c r="B31" s="1141" t="s">
        <v>40</v>
      </c>
      <c r="C31" s="1141"/>
      <c r="D31" s="1142"/>
      <c r="E31" s="1143"/>
      <c r="F31" s="1143"/>
      <c r="G31" s="1143"/>
      <c r="H31" s="1143"/>
      <c r="I31" s="1143"/>
      <c r="J31" s="1143"/>
      <c r="K31" s="1143"/>
      <c r="L31" s="1143"/>
      <c r="M31" s="1143"/>
      <c r="N31" s="1143"/>
      <c r="O31" s="1143"/>
      <c r="P31" s="1143"/>
      <c r="Q31" s="1143"/>
      <c r="R31" s="1143"/>
      <c r="S31" s="1143"/>
      <c r="T31" s="1143"/>
      <c r="U31" s="1143"/>
      <c r="V31" s="1143"/>
      <c r="W31" s="1144"/>
    </row>
    <row r="32" spans="1:23" ht="53.25" customHeight="1" thickBot="1">
      <c r="A32" s="1035"/>
      <c r="B32" s="1424" t="s">
        <v>303</v>
      </c>
      <c r="C32" s="128" t="s">
        <v>8</v>
      </c>
      <c r="D32" s="1018"/>
      <c r="E32" s="1019"/>
      <c r="F32" s="1019"/>
      <c r="G32" s="1019"/>
      <c r="H32" s="1019"/>
      <c r="I32" s="1019"/>
      <c r="J32" s="1019"/>
      <c r="K32" s="1019"/>
      <c r="L32" s="1019"/>
      <c r="M32" s="1019"/>
      <c r="N32" s="1019"/>
      <c r="O32" s="1019"/>
      <c r="P32" s="1019"/>
      <c r="Q32" s="1019"/>
      <c r="R32" s="1019"/>
      <c r="S32" s="1019"/>
      <c r="T32" s="1019"/>
      <c r="U32" s="1019"/>
      <c r="V32" s="1019"/>
      <c r="W32" s="1020"/>
    </row>
    <row r="33" spans="1:23" ht="24" customHeight="1" thickBot="1">
      <c r="A33" s="1035"/>
      <c r="B33" s="1425"/>
      <c r="C33" s="79" t="s">
        <v>71</v>
      </c>
      <c r="D33" s="1018"/>
      <c r="E33" s="1019"/>
      <c r="F33" s="1019"/>
      <c r="G33" s="1019"/>
      <c r="H33" s="1019"/>
      <c r="I33" s="1019"/>
      <c r="J33" s="1019"/>
      <c r="K33" s="1019"/>
      <c r="L33" s="1019"/>
      <c r="M33" s="1019"/>
      <c r="N33" s="1019"/>
      <c r="O33" s="1019"/>
      <c r="P33" s="1019"/>
      <c r="Q33" s="1019"/>
      <c r="R33" s="1019"/>
      <c r="S33" s="1019"/>
      <c r="T33" s="1019"/>
      <c r="U33" s="1019"/>
      <c r="V33" s="1019"/>
      <c r="W33" s="1020"/>
    </row>
    <row r="34" spans="1:23" ht="24" customHeight="1" thickBot="1">
      <c r="A34" s="1036"/>
      <c r="B34" s="1426" t="s">
        <v>378</v>
      </c>
      <c r="C34" s="1427"/>
      <c r="D34" s="1142"/>
      <c r="E34" s="1143"/>
      <c r="F34" s="1143"/>
      <c r="G34" s="1143"/>
      <c r="H34" s="1143"/>
      <c r="I34" s="1143"/>
      <c r="J34" s="1144"/>
      <c r="K34" s="1428" t="s">
        <v>39</v>
      </c>
      <c r="L34" s="1428"/>
      <c r="M34" s="1428"/>
      <c r="N34" s="1056"/>
      <c r="O34" s="1056"/>
      <c r="P34" s="1056"/>
      <c r="Q34" s="1056"/>
      <c r="R34" s="1056"/>
      <c r="S34" s="1056"/>
      <c r="T34" s="1056"/>
      <c r="U34" s="1056"/>
      <c r="V34" s="1056"/>
      <c r="W34" s="1056"/>
    </row>
  </sheetData>
  <mergeCells count="87">
    <mergeCell ref="B34:C34"/>
    <mergeCell ref="D34:J34"/>
    <mergeCell ref="K34:M34"/>
    <mergeCell ref="N34:Q34"/>
    <mergeCell ref="R34:T34"/>
    <mergeCell ref="A28:A34"/>
    <mergeCell ref="B28:L28"/>
    <mergeCell ref="M28:W28"/>
    <mergeCell ref="E30:G30"/>
    <mergeCell ref="H30:I30"/>
    <mergeCell ref="J30:K30"/>
    <mergeCell ref="L30:M30"/>
    <mergeCell ref="N30:P30"/>
    <mergeCell ref="Q30:R30"/>
    <mergeCell ref="S30:V30"/>
    <mergeCell ref="U34:W34"/>
    <mergeCell ref="B31:C31"/>
    <mergeCell ref="D31:W31"/>
    <mergeCell ref="B32:B33"/>
    <mergeCell ref="D32:W32"/>
    <mergeCell ref="D33:W33"/>
    <mergeCell ref="U27:W27"/>
    <mergeCell ref="S23:V23"/>
    <mergeCell ref="B24:C24"/>
    <mergeCell ref="D24:W24"/>
    <mergeCell ref="B25:B26"/>
    <mergeCell ref="D25:W25"/>
    <mergeCell ref="D26:W26"/>
    <mergeCell ref="B27:C27"/>
    <mergeCell ref="D27:J27"/>
    <mergeCell ref="K27:M27"/>
    <mergeCell ref="N27:Q27"/>
    <mergeCell ref="R27:T27"/>
    <mergeCell ref="U19:W19"/>
    <mergeCell ref="A21:A27"/>
    <mergeCell ref="B21:L21"/>
    <mergeCell ref="M21:W21"/>
    <mergeCell ref="E23:G23"/>
    <mergeCell ref="H23:I23"/>
    <mergeCell ref="J23:K23"/>
    <mergeCell ref="L23:M23"/>
    <mergeCell ref="N23:P23"/>
    <mergeCell ref="Q23:R23"/>
    <mergeCell ref="B19:C19"/>
    <mergeCell ref="D19:J19"/>
    <mergeCell ref="K19:M19"/>
    <mergeCell ref="N19:Q19"/>
    <mergeCell ref="R19:T19"/>
    <mergeCell ref="A13:A19"/>
    <mergeCell ref="B16:C16"/>
    <mergeCell ref="D16:W16"/>
    <mergeCell ref="B17:B18"/>
    <mergeCell ref="D17:W17"/>
    <mergeCell ref="D18:W18"/>
    <mergeCell ref="B13:L13"/>
    <mergeCell ref="M13:W13"/>
    <mergeCell ref="E15:G15"/>
    <mergeCell ref="H15:I15"/>
    <mergeCell ref="J15:K15"/>
    <mergeCell ref="L15:M15"/>
    <mergeCell ref="N15:P15"/>
    <mergeCell ref="Q15:R15"/>
    <mergeCell ref="S15:V15"/>
    <mergeCell ref="D10:W10"/>
    <mergeCell ref="D11:W11"/>
    <mergeCell ref="B12:C12"/>
    <mergeCell ref="D12:J12"/>
    <mergeCell ref="K12:M12"/>
    <mergeCell ref="N12:Q12"/>
    <mergeCell ref="R12:T12"/>
    <mergeCell ref="U12:W12"/>
    <mergeCell ref="A1:W1"/>
    <mergeCell ref="E3:W3"/>
    <mergeCell ref="B5:W5"/>
    <mergeCell ref="A6:A12"/>
    <mergeCell ref="B6:L6"/>
    <mergeCell ref="M6:W6"/>
    <mergeCell ref="E8:G8"/>
    <mergeCell ref="H8:I8"/>
    <mergeCell ref="J8:K8"/>
    <mergeCell ref="L8:M8"/>
    <mergeCell ref="N8:P8"/>
    <mergeCell ref="Q8:R8"/>
    <mergeCell ref="S8:V8"/>
    <mergeCell ref="B9:C9"/>
    <mergeCell ref="D9:W9"/>
    <mergeCell ref="B10:B11"/>
  </mergeCells>
  <phoneticPr fontId="5"/>
  <dataValidations count="7">
    <dataValidation type="list" allowBlank="1" showInputMessage="1" showErrorMessage="1" sqref="M21:W21 M28:W28">
      <formula1>"治験専用の窓口がある,相談支援センターが窓口となっている,担当している診療科が窓口となっている,窓口はない"</formula1>
    </dataValidation>
    <dataValidation type="list" allowBlank="1" showInputMessage="1" showErrorMessage="1" sqref="M6:W6 M13:W13">
      <formula1>"臨床試験専用の窓口がある,相談支援センターが窓口となっている,担当している診療科が窓口となっている,窓口はない"</formula1>
    </dataValidation>
    <dataValidation type="custom" imeMode="disabled" allowBlank="1" showInputMessage="1" showErrorMessage="1" error="半角で入力してください" prompt="電話番号はハイフン「-」を含め、半角で入力_x000a_XXX-XXXX-XXXX" sqref="D12:J12 D27:J27 D19:J19 D34:J34">
      <formula1>LEN(D12)=LENB(D12)</formula1>
    </dataValidation>
    <dataValidation type="custom" imeMode="disabled" allowBlank="1" showInputMessage="1" showErrorMessage="1" error="半角で入力してください" prompt="アドレスは、手入力せずにホームページからコピーしてください" sqref="D11:W11 D18:W18 D26:W26 D33:W33">
      <formula1>LEN(D11)=LENB(D11)</formula1>
    </dataValidation>
    <dataValidation allowBlank="1" showInputMessage="1" showErrorMessage="1" prompt="連絡先シートの病院名を反映" sqref="E3:W3"/>
    <dataValidation imeMode="disabled" allowBlank="1" showInputMessage="1" showErrorMessage="1" prompt="内線番号を半角で入力" sqref="N12:W12 N19:W19 N27:W27 N34:W34"/>
    <dataValidation type="list" allowBlank="1" showInputMessage="1" showErrorMessage="1" sqref="H8:I8 L8:M8 Q8:R8 W8 H15:I15 L15:M15 Q15:R15 W15 H23:I23 L23:M23 Q23:R23 W23 H30:I30 L30:M30 Q30:R30 W30">
      <formula1>"○"</formula1>
    </dataValidation>
  </dataValidations>
  <pageMargins left="0.70866141732283472" right="0.70866141732283472" top="0.74803149606299213" bottom="0.74803149606299213" header="0.31496062992125984" footer="0.31496062992125984"/>
  <pageSetup paperSize="9" scale="84" orientation="portrait" r:id="rId1"/>
  <headerFooter>
    <oddFooter>&amp;C&amp;P/&amp;N&amp;R&amp;A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130" zoomScaleNormal="100" zoomScaleSheetLayoutView="130" workbookViewId="0">
      <selection activeCell="K19" sqref="K19"/>
    </sheetView>
  </sheetViews>
  <sheetFormatPr defaultRowHeight="13.5"/>
  <cols>
    <col min="1" max="1" width="3.625" customWidth="1"/>
    <col min="2" max="7" width="9.375" customWidth="1"/>
    <col min="8" max="8" width="17.875" customWidth="1"/>
    <col min="9" max="13" width="2.625" customWidth="1"/>
    <col min="14" max="14" width="0.875" customWidth="1"/>
  </cols>
  <sheetData>
    <row r="1" spans="1:15" s="513" customFormat="1" ht="15.95" customHeight="1">
      <c r="A1" s="1000" t="s">
        <v>983</v>
      </c>
      <c r="B1" s="1000"/>
      <c r="C1" s="1000"/>
      <c r="D1" s="1000"/>
      <c r="E1" s="1000"/>
      <c r="F1" s="1000"/>
      <c r="G1" s="1000"/>
      <c r="H1" s="1000"/>
      <c r="I1" s="1000"/>
      <c r="J1" s="1000"/>
      <c r="K1" s="1000"/>
      <c r="L1" s="1000"/>
      <c r="M1" s="1000"/>
      <c r="N1" s="1000"/>
      <c r="O1" s="1000"/>
    </row>
    <row r="2" spans="1:15" s="513" customFormat="1" ht="5.0999999999999996" customHeight="1">
      <c r="A2" s="512"/>
      <c r="B2" s="512"/>
      <c r="C2" s="512"/>
      <c r="D2" s="512"/>
      <c r="E2" s="512"/>
      <c r="F2" s="512"/>
      <c r="G2" s="512"/>
      <c r="H2" s="512"/>
      <c r="I2" s="512"/>
      <c r="J2" s="512"/>
      <c r="K2" s="512"/>
      <c r="L2" s="512"/>
      <c r="M2" s="512"/>
      <c r="N2" s="512"/>
      <c r="O2" s="573"/>
    </row>
    <row r="3" spans="1:15" s="513" customFormat="1" ht="20.25" customHeight="1">
      <c r="A3" s="512"/>
      <c r="B3" s="512"/>
      <c r="C3" s="512"/>
      <c r="D3" s="512"/>
      <c r="E3" s="512"/>
      <c r="F3" s="702" t="s">
        <v>77</v>
      </c>
      <c r="G3" s="1447">
        <f>[3]表紙!E2</f>
        <v>0</v>
      </c>
      <c r="H3" s="1448"/>
      <c r="I3" s="1448"/>
      <c r="J3" s="1448"/>
      <c r="K3" s="1448"/>
      <c r="L3" s="1448"/>
      <c r="M3" s="1448"/>
      <c r="N3" s="1448"/>
      <c r="O3" s="1449"/>
    </row>
    <row r="4" spans="1:15" s="513" customFormat="1" ht="15.75" customHeight="1">
      <c r="A4" s="512"/>
      <c r="B4" s="512"/>
      <c r="C4" s="512"/>
      <c r="D4" s="512"/>
      <c r="E4" s="512"/>
      <c r="F4" s="702"/>
      <c r="L4" s="519"/>
      <c r="M4" s="519"/>
      <c r="N4" s="620"/>
      <c r="O4" s="703" t="s">
        <v>874</v>
      </c>
    </row>
    <row r="5" spans="1:15" s="513" customFormat="1" ht="12.75" customHeight="1" thickBot="1">
      <c r="A5" s="512"/>
      <c r="B5" s="512"/>
      <c r="C5" s="512"/>
      <c r="D5" s="512"/>
      <c r="E5" s="512"/>
      <c r="F5" s="512"/>
      <c r="G5" s="512"/>
      <c r="H5" s="512"/>
      <c r="I5" s="512"/>
      <c r="J5" s="512"/>
      <c r="K5" s="512"/>
      <c r="L5" s="512"/>
      <c r="M5" s="512"/>
      <c r="N5" s="519"/>
      <c r="O5" s="519"/>
    </row>
    <row r="6" spans="1:15" s="513" customFormat="1" ht="48" customHeight="1" thickBot="1">
      <c r="A6" s="576">
        <v>1</v>
      </c>
      <c r="B6" s="1439" t="s">
        <v>984</v>
      </c>
      <c r="C6" s="1442"/>
      <c r="D6" s="1442"/>
      <c r="E6" s="1442"/>
      <c r="F6" s="1442"/>
      <c r="G6" s="1442"/>
      <c r="H6" s="1443"/>
      <c r="I6" s="1213"/>
      <c r="J6" s="1214"/>
      <c r="K6" s="1214"/>
      <c r="L6" s="1214"/>
      <c r="M6" s="1215"/>
      <c r="N6" s="519"/>
      <c r="O6" s="519"/>
    </row>
    <row r="7" spans="1:15" s="513" customFormat="1" ht="39" customHeight="1" thickBot="1">
      <c r="A7" s="576">
        <v>2</v>
      </c>
      <c r="B7" s="1439" t="s">
        <v>985</v>
      </c>
      <c r="C7" s="1450"/>
      <c r="D7" s="1450"/>
      <c r="E7" s="1450"/>
      <c r="F7" s="1450"/>
      <c r="G7" s="1450"/>
      <c r="H7" s="1451"/>
      <c r="I7" s="1213"/>
      <c r="J7" s="1214"/>
      <c r="K7" s="1214"/>
      <c r="L7" s="1214"/>
      <c r="M7" s="1215"/>
      <c r="N7" s="519"/>
      <c r="O7" s="519"/>
    </row>
    <row r="8" spans="1:15" s="513" customFormat="1" ht="39" customHeight="1" thickBot="1">
      <c r="A8" s="576">
        <v>3</v>
      </c>
      <c r="B8" s="1439" t="s">
        <v>986</v>
      </c>
      <c r="C8" s="1440"/>
      <c r="D8" s="1440"/>
      <c r="E8" s="1440"/>
      <c r="F8" s="1440"/>
      <c r="G8" s="1440"/>
      <c r="H8" s="1441"/>
      <c r="I8" s="1213"/>
      <c r="J8" s="1214"/>
      <c r="K8" s="1214"/>
      <c r="L8" s="1214"/>
      <c r="M8" s="1215"/>
      <c r="N8" s="519"/>
      <c r="O8" s="519"/>
    </row>
    <row r="9" spans="1:15" s="513" customFormat="1" ht="39" customHeight="1" thickBot="1">
      <c r="A9" s="576">
        <v>4</v>
      </c>
      <c r="B9" s="1439" t="s">
        <v>987</v>
      </c>
      <c r="C9" s="1442"/>
      <c r="D9" s="1442"/>
      <c r="E9" s="1442"/>
      <c r="F9" s="1442"/>
      <c r="G9" s="1442"/>
      <c r="H9" s="1443"/>
      <c r="I9" s="1213"/>
      <c r="J9" s="1214"/>
      <c r="K9" s="1214"/>
      <c r="L9" s="1214"/>
      <c r="M9" s="1215"/>
      <c r="N9" s="519"/>
      <c r="O9" s="519"/>
    </row>
    <row r="10" spans="1:15" s="513" customFormat="1" ht="39" customHeight="1" thickBot="1">
      <c r="A10" s="576">
        <v>5</v>
      </c>
      <c r="B10" s="1439" t="s">
        <v>988</v>
      </c>
      <c r="C10" s="1442"/>
      <c r="D10" s="1442"/>
      <c r="E10" s="1442"/>
      <c r="F10" s="1442"/>
      <c r="G10" s="1442"/>
      <c r="H10" s="1443"/>
      <c r="I10" s="1213"/>
      <c r="J10" s="1214"/>
      <c r="K10" s="1214"/>
      <c r="L10" s="1214"/>
      <c r="M10" s="1215"/>
      <c r="N10" s="519"/>
      <c r="O10" s="519"/>
    </row>
    <row r="11" spans="1:15" s="513" customFormat="1" ht="39" customHeight="1" thickBot="1">
      <c r="A11" s="653">
        <v>6</v>
      </c>
      <c r="B11" s="1444" t="s">
        <v>989</v>
      </c>
      <c r="C11" s="1445"/>
      <c r="D11" s="1445"/>
      <c r="E11" s="1445"/>
      <c r="F11" s="1445"/>
      <c r="G11" s="1445"/>
      <c r="H11" s="1446"/>
      <c r="I11" s="1213"/>
      <c r="J11" s="1214"/>
      <c r="K11" s="1214"/>
      <c r="L11" s="1214"/>
      <c r="M11" s="1215"/>
      <c r="N11" s="519"/>
      <c r="O11" s="519"/>
    </row>
    <row r="12" spans="1:15" s="513" customFormat="1" ht="39" customHeight="1" thickBot="1">
      <c r="A12" s="576">
        <v>7</v>
      </c>
      <c r="B12" s="1439" t="s">
        <v>990</v>
      </c>
      <c r="C12" s="1442"/>
      <c r="D12" s="1442"/>
      <c r="E12" s="1442"/>
      <c r="F12" s="1442"/>
      <c r="G12" s="1442"/>
      <c r="H12" s="1443"/>
      <c r="I12" s="1213"/>
      <c r="J12" s="1214"/>
      <c r="K12" s="1214"/>
      <c r="L12" s="1214"/>
      <c r="M12" s="1215"/>
      <c r="N12" s="519"/>
      <c r="O12" s="519"/>
    </row>
    <row r="13" spans="1:15" s="513" customFormat="1" ht="39" customHeight="1" thickBot="1">
      <c r="A13" s="653">
        <v>8</v>
      </c>
      <c r="B13" s="1444" t="s">
        <v>991</v>
      </c>
      <c r="C13" s="1445"/>
      <c r="D13" s="1445"/>
      <c r="E13" s="1445"/>
      <c r="F13" s="1445"/>
      <c r="G13" s="1445"/>
      <c r="H13" s="1446"/>
      <c r="I13" s="1213"/>
      <c r="J13" s="1214"/>
      <c r="K13" s="1214"/>
      <c r="L13" s="1214"/>
      <c r="M13" s="1215"/>
      <c r="N13" s="519"/>
      <c r="O13" s="519"/>
    </row>
    <row r="14" spans="1:15" s="513" customFormat="1" ht="12">
      <c r="A14" s="549"/>
    </row>
    <row r="15" spans="1:15" s="513" customFormat="1" ht="12">
      <c r="A15" s="549"/>
    </row>
  </sheetData>
  <mergeCells count="18">
    <mergeCell ref="A1:O1"/>
    <mergeCell ref="G3:O3"/>
    <mergeCell ref="B6:H6"/>
    <mergeCell ref="I6:M6"/>
    <mergeCell ref="B7:H7"/>
    <mergeCell ref="I7:M7"/>
    <mergeCell ref="B8:H8"/>
    <mergeCell ref="I8:M8"/>
    <mergeCell ref="B9:H9"/>
    <mergeCell ref="I9:M9"/>
    <mergeCell ref="B13:H13"/>
    <mergeCell ref="I13:M13"/>
    <mergeCell ref="B10:H10"/>
    <mergeCell ref="I10:M10"/>
    <mergeCell ref="B11:H11"/>
    <mergeCell ref="I11:M11"/>
    <mergeCell ref="B12:H12"/>
    <mergeCell ref="I12:M12"/>
  </mergeCells>
  <phoneticPr fontId="5"/>
  <dataValidations count="2">
    <dataValidation allowBlank="1" showInputMessage="1" showErrorMessage="1" prompt="表紙シートの病院名を反映" sqref="G3:O3"/>
    <dataValidation type="list" allowBlank="1" showInputMessage="1" showErrorMessage="1" error="選択肢から選んでください" sqref="I6:I13">
      <formula1>"はい,いいえ"</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Footer>&amp;C&amp;P/&amp;N&amp;R&amp;A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Normal="100" zoomScaleSheetLayoutView="100" workbookViewId="0">
      <selection sqref="A1:I1"/>
    </sheetView>
  </sheetViews>
  <sheetFormatPr defaultRowHeight="13.5"/>
  <cols>
    <col min="1" max="1" width="3.625" customWidth="1"/>
    <col min="2" max="2" width="6.625" customWidth="1"/>
    <col min="3" max="3" width="15.625" customWidth="1"/>
    <col min="4" max="5" width="17.375" customWidth="1"/>
    <col min="6" max="6" width="11.75" customWidth="1"/>
    <col min="7" max="7" width="14.625" customWidth="1"/>
    <col min="8" max="8" width="23.625" customWidth="1"/>
    <col min="9" max="9" width="28.125" customWidth="1"/>
  </cols>
  <sheetData>
    <row r="1" spans="1:10" ht="19.5" customHeight="1">
      <c r="A1" s="1454" t="s">
        <v>1210</v>
      </c>
      <c r="B1" s="1454"/>
      <c r="C1" s="1454"/>
      <c r="D1" s="1454"/>
      <c r="E1" s="1454"/>
      <c r="F1" s="1454"/>
      <c r="G1" s="1454"/>
      <c r="H1" s="1454"/>
      <c r="I1" s="1454"/>
      <c r="J1" s="148"/>
    </row>
    <row r="2" spans="1:10" ht="4.5" customHeight="1">
      <c r="A2" s="151"/>
      <c r="B2" s="151"/>
      <c r="C2" s="151"/>
      <c r="D2" s="151"/>
      <c r="E2" s="151"/>
      <c r="F2" s="151"/>
      <c r="G2" s="151"/>
      <c r="H2" s="151"/>
      <c r="I2" s="152"/>
      <c r="J2" s="1455"/>
    </row>
    <row r="3" spans="1:10" ht="19.5" customHeight="1">
      <c r="A3" s="153"/>
      <c r="B3" s="153"/>
      <c r="C3" s="153"/>
      <c r="D3" s="153"/>
      <c r="E3" s="153"/>
      <c r="F3" s="154" t="s">
        <v>316</v>
      </c>
      <c r="G3" s="1456">
        <f>連絡先!B3</f>
        <v>0</v>
      </c>
      <c r="H3" s="1457"/>
      <c r="I3" s="1458"/>
      <c r="J3" s="1455"/>
    </row>
    <row r="4" spans="1:10" ht="19.5" customHeight="1" thickBot="1">
      <c r="A4" s="153"/>
      <c r="B4" s="153"/>
      <c r="C4" s="153"/>
      <c r="D4" s="153"/>
      <c r="E4" s="153"/>
      <c r="F4" s="154" t="s">
        <v>369</v>
      </c>
      <c r="G4" s="156" t="s">
        <v>992</v>
      </c>
      <c r="H4" s="156"/>
      <c r="I4" s="156"/>
      <c r="J4" s="155"/>
    </row>
    <row r="5" spans="1:10" ht="19.5" customHeight="1" thickBot="1">
      <c r="A5" s="151" t="s">
        <v>499</v>
      </c>
      <c r="B5" s="153"/>
      <c r="C5" s="153"/>
      <c r="D5" s="153"/>
      <c r="E5" s="153"/>
      <c r="F5" s="154"/>
      <c r="G5" s="157"/>
      <c r="H5" s="107"/>
      <c r="I5" s="281" t="s">
        <v>260</v>
      </c>
      <c r="J5" s="155"/>
    </row>
    <row r="6" spans="1:10" ht="19.5" customHeight="1">
      <c r="A6" s="151" t="s">
        <v>500</v>
      </c>
      <c r="B6" s="151"/>
      <c r="C6" s="153"/>
      <c r="D6" s="153"/>
      <c r="E6" s="153"/>
      <c r="F6" s="154"/>
      <c r="G6" s="157"/>
      <c r="H6" s="158"/>
      <c r="I6" s="158"/>
      <c r="J6" s="155"/>
    </row>
    <row r="7" spans="1:10" ht="18" customHeight="1">
      <c r="A7" s="232"/>
      <c r="B7" s="232"/>
      <c r="C7" s="1459" t="s">
        <v>319</v>
      </c>
      <c r="D7" s="1459"/>
      <c r="E7" s="1459"/>
      <c r="F7" s="1459"/>
      <c r="G7" s="1459"/>
      <c r="H7" s="1459"/>
      <c r="I7" s="1459"/>
      <c r="J7" s="148"/>
    </row>
    <row r="8" spans="1:10" ht="54.75" customHeight="1">
      <c r="A8" s="231"/>
      <c r="B8" s="231"/>
      <c r="C8" s="1460" t="s">
        <v>501</v>
      </c>
      <c r="D8" s="1460"/>
      <c r="E8" s="1460"/>
      <c r="F8" s="1460"/>
      <c r="G8" s="1460"/>
      <c r="H8" s="1460"/>
      <c r="I8" s="1460"/>
      <c r="J8" s="148"/>
    </row>
    <row r="9" spans="1:10" ht="24" customHeight="1">
      <c r="A9" s="231"/>
      <c r="B9" s="231"/>
      <c r="C9" s="1460" t="s">
        <v>320</v>
      </c>
      <c r="D9" s="1460"/>
      <c r="E9" s="1460"/>
      <c r="F9" s="1460"/>
      <c r="G9" s="1460"/>
      <c r="H9" s="1460"/>
      <c r="I9" s="1460"/>
      <c r="J9" s="148"/>
    </row>
    <row r="10" spans="1:10" ht="30" customHeight="1">
      <c r="A10" s="231"/>
      <c r="B10" s="231"/>
      <c r="C10" s="1461" t="s">
        <v>371</v>
      </c>
      <c r="D10" s="1461"/>
      <c r="E10" s="1461"/>
      <c r="F10" s="1461"/>
      <c r="G10" s="1461"/>
      <c r="H10" s="1461"/>
      <c r="I10" s="1461"/>
      <c r="J10" s="148"/>
    </row>
    <row r="11" spans="1:10" ht="18" customHeight="1">
      <c r="A11" s="1462"/>
      <c r="B11" s="1463"/>
      <c r="C11" s="1466" t="s">
        <v>225</v>
      </c>
      <c r="D11" s="1468" t="s">
        <v>228</v>
      </c>
      <c r="E11" s="1470" t="s">
        <v>486</v>
      </c>
      <c r="F11" s="1472" t="s">
        <v>372</v>
      </c>
      <c r="G11" s="1473"/>
      <c r="H11" s="1473"/>
      <c r="I11" s="1474"/>
      <c r="J11" s="148"/>
    </row>
    <row r="12" spans="1:10" ht="18" customHeight="1" thickBot="1">
      <c r="A12" s="1464"/>
      <c r="B12" s="1465"/>
      <c r="C12" s="1467"/>
      <c r="D12" s="1469"/>
      <c r="E12" s="1471"/>
      <c r="F12" s="1475" t="s">
        <v>315</v>
      </c>
      <c r="G12" s="1476"/>
      <c r="H12" s="201" t="s">
        <v>370</v>
      </c>
      <c r="I12" s="202" t="s">
        <v>314</v>
      </c>
      <c r="J12" s="148"/>
    </row>
    <row r="13" spans="1:10" ht="27.95" customHeight="1" thickBot="1">
      <c r="A13" s="203">
        <v>1</v>
      </c>
      <c r="B13" s="147" t="s">
        <v>318</v>
      </c>
      <c r="C13" s="108"/>
      <c r="D13" s="107"/>
      <c r="E13" s="115"/>
      <c r="F13" s="1452"/>
      <c r="G13" s="1453"/>
      <c r="H13" s="200"/>
      <c r="I13" s="215"/>
      <c r="J13" s="167" t="s">
        <v>398</v>
      </c>
    </row>
    <row r="14" spans="1:10" ht="27.95" customHeight="1" thickBot="1">
      <c r="A14" s="203">
        <v>2</v>
      </c>
      <c r="B14" s="1477"/>
      <c r="C14" s="108"/>
      <c r="D14" s="107"/>
      <c r="E14" s="115"/>
      <c r="F14" s="1452"/>
      <c r="G14" s="1453"/>
      <c r="H14" s="200"/>
      <c r="I14" s="215"/>
      <c r="J14" s="148"/>
    </row>
    <row r="15" spans="1:10" ht="27.95" customHeight="1" thickBot="1">
      <c r="A15" s="203">
        <v>3</v>
      </c>
      <c r="B15" s="1478"/>
      <c r="C15" s="108"/>
      <c r="D15" s="107"/>
      <c r="E15" s="115"/>
      <c r="F15" s="1452"/>
      <c r="G15" s="1453"/>
      <c r="H15" s="200"/>
      <c r="I15" s="215"/>
      <c r="J15" s="148"/>
    </row>
    <row r="16" spans="1:10" ht="27.95" customHeight="1" thickBot="1">
      <c r="A16" s="203">
        <v>4</v>
      </c>
      <c r="B16" s="1478"/>
      <c r="C16" s="108"/>
      <c r="D16" s="107"/>
      <c r="E16" s="115"/>
      <c r="F16" s="1452"/>
      <c r="G16" s="1453"/>
      <c r="H16" s="200"/>
      <c r="I16" s="215"/>
      <c r="J16" s="148"/>
    </row>
    <row r="17" spans="1:13" ht="27.95" customHeight="1" thickBot="1">
      <c r="A17" s="203">
        <v>5</v>
      </c>
      <c r="B17" s="1478"/>
      <c r="C17" s="108"/>
      <c r="D17" s="107"/>
      <c r="E17" s="115"/>
      <c r="F17" s="1452"/>
      <c r="G17" s="1453"/>
      <c r="H17" s="200"/>
      <c r="I17" s="215"/>
      <c r="J17" s="148"/>
    </row>
    <row r="18" spans="1:13" ht="27.95" customHeight="1" thickBot="1">
      <c r="A18" s="203">
        <v>6</v>
      </c>
      <c r="B18" s="1478"/>
      <c r="C18" s="108"/>
      <c r="D18" s="107"/>
      <c r="E18" s="115"/>
      <c r="F18" s="1452"/>
      <c r="G18" s="1453"/>
      <c r="H18" s="200"/>
      <c r="I18" s="215"/>
      <c r="J18" s="148"/>
    </row>
    <row r="19" spans="1:13" ht="27.95" customHeight="1" thickBot="1">
      <c r="A19" s="203">
        <v>7</v>
      </c>
      <c r="B19" s="1478"/>
      <c r="C19" s="108"/>
      <c r="D19" s="107"/>
      <c r="E19" s="115"/>
      <c r="F19" s="1452"/>
      <c r="G19" s="1453"/>
      <c r="H19" s="200"/>
      <c r="I19" s="215"/>
      <c r="J19" s="148"/>
    </row>
    <row r="20" spans="1:13" ht="27.95" customHeight="1" thickBot="1">
      <c r="A20" s="203">
        <v>8</v>
      </c>
      <c r="B20" s="1478"/>
      <c r="C20" s="108"/>
      <c r="D20" s="107"/>
      <c r="E20" s="115"/>
      <c r="F20" s="1452"/>
      <c r="G20" s="1453"/>
      <c r="H20" s="200"/>
      <c r="I20" s="215"/>
      <c r="J20" s="148"/>
    </row>
    <row r="21" spans="1:13" ht="27.95" customHeight="1" thickBot="1">
      <c r="A21" s="203">
        <v>9</v>
      </c>
      <c r="B21" s="1478"/>
      <c r="C21" s="108"/>
      <c r="D21" s="107"/>
      <c r="E21" s="115"/>
      <c r="F21" s="1452"/>
      <c r="G21" s="1453"/>
      <c r="H21" s="200"/>
      <c r="I21" s="215"/>
      <c r="J21" s="148"/>
    </row>
    <row r="22" spans="1:13" ht="27.95" customHeight="1" thickBot="1">
      <c r="A22" s="203">
        <v>10</v>
      </c>
      <c r="B22" s="1478"/>
      <c r="C22" s="108"/>
      <c r="D22" s="107"/>
      <c r="E22" s="115"/>
      <c r="F22" s="1452"/>
      <c r="G22" s="1453"/>
      <c r="H22" s="200"/>
      <c r="I22" s="215"/>
      <c r="J22" s="148"/>
    </row>
    <row r="23" spans="1:13" ht="27" customHeight="1" thickBot="1">
      <c r="A23" s="672">
        <v>11</v>
      </c>
      <c r="B23" s="1478"/>
      <c r="C23" s="704"/>
      <c r="D23" s="107"/>
      <c r="E23" s="115"/>
      <c r="F23" s="1452"/>
      <c r="G23" s="1453"/>
      <c r="H23" s="489"/>
      <c r="I23" s="215"/>
      <c r="J23" s="281"/>
      <c r="K23" s="281"/>
      <c r="L23" s="281"/>
      <c r="M23" s="675"/>
    </row>
    <row r="24" spans="1:13" ht="27" customHeight="1" thickBot="1">
      <c r="A24" s="672">
        <v>12</v>
      </c>
      <c r="B24" s="1478"/>
      <c r="C24" s="704"/>
      <c r="D24" s="107"/>
      <c r="E24" s="115"/>
      <c r="F24" s="1452"/>
      <c r="G24" s="1453"/>
      <c r="H24" s="489"/>
      <c r="I24" s="215"/>
      <c r="J24" s="281"/>
      <c r="K24" s="281"/>
      <c r="L24" s="281"/>
      <c r="M24" s="675"/>
    </row>
    <row r="25" spans="1:13" ht="27" customHeight="1" thickBot="1">
      <c r="A25" s="672">
        <v>13</v>
      </c>
      <c r="B25" s="1478"/>
      <c r="C25" s="704"/>
      <c r="D25" s="107"/>
      <c r="E25" s="115"/>
      <c r="F25" s="1452"/>
      <c r="G25" s="1453"/>
      <c r="H25" s="489"/>
      <c r="I25" s="215"/>
      <c r="J25" s="281"/>
      <c r="K25" s="281"/>
      <c r="L25" s="281"/>
      <c r="M25" s="675"/>
    </row>
    <row r="26" spans="1:13" ht="27" customHeight="1" thickBot="1">
      <c r="A26" s="672">
        <v>14</v>
      </c>
      <c r="B26" s="1478"/>
      <c r="C26" s="704"/>
      <c r="D26" s="107"/>
      <c r="E26" s="115"/>
      <c r="F26" s="1452"/>
      <c r="G26" s="1453"/>
      <c r="H26" s="489"/>
      <c r="I26" s="215"/>
      <c r="J26" s="281"/>
      <c r="K26" s="281"/>
      <c r="L26" s="281"/>
      <c r="M26" s="675"/>
    </row>
    <row r="27" spans="1:13" ht="27" customHeight="1" thickBot="1">
      <c r="A27" s="672">
        <v>15</v>
      </c>
      <c r="B27" s="1479"/>
      <c r="C27" s="704"/>
      <c r="D27" s="107"/>
      <c r="E27" s="115"/>
      <c r="F27" s="1452"/>
      <c r="G27" s="1453"/>
      <c r="H27" s="489"/>
      <c r="I27" s="215"/>
      <c r="J27" s="281"/>
      <c r="K27" s="281"/>
      <c r="L27" s="281"/>
      <c r="M27" s="675"/>
    </row>
    <row r="28" spans="1:13" ht="20.100000000000001" customHeight="1">
      <c r="A28" s="148"/>
      <c r="B28" s="148"/>
      <c r="C28" s="148"/>
      <c r="D28" s="148"/>
      <c r="E28" s="148"/>
      <c r="F28" s="148"/>
      <c r="G28" s="148"/>
      <c r="H28" s="148"/>
      <c r="I28" s="148"/>
      <c r="J28" s="150" t="s">
        <v>116</v>
      </c>
    </row>
    <row r="29" spans="1:13" ht="15" customHeight="1">
      <c r="A29" s="148"/>
      <c r="B29" s="148"/>
      <c r="C29" s="148"/>
      <c r="D29" s="148"/>
      <c r="E29" s="149"/>
      <c r="F29" s="161"/>
      <c r="G29" s="149"/>
      <c r="H29" s="149"/>
      <c r="I29" s="149"/>
      <c r="J29" s="148"/>
    </row>
    <row r="30" spans="1:13" ht="42" customHeight="1">
      <c r="A30" s="1388" t="s">
        <v>993</v>
      </c>
      <c r="B30" s="1388"/>
      <c r="C30" s="1388"/>
      <c r="D30" s="1388"/>
      <c r="E30" s="1388"/>
      <c r="F30" s="1388"/>
      <c r="G30" s="1388"/>
      <c r="H30" s="1388"/>
      <c r="I30" s="1388"/>
      <c r="J30" s="148"/>
    </row>
    <row r="31" spans="1:13" ht="15" customHeight="1">
      <c r="A31" s="148"/>
      <c r="B31" s="148"/>
      <c r="C31" s="148"/>
      <c r="D31" s="148"/>
      <c r="E31" s="148"/>
      <c r="F31" s="148"/>
      <c r="G31" s="148"/>
      <c r="H31" s="148"/>
      <c r="I31" s="148"/>
      <c r="J31" s="148"/>
    </row>
    <row r="32" spans="1:13" ht="15" customHeight="1">
      <c r="A32" s="1482"/>
      <c r="B32" s="1482" t="s">
        <v>313</v>
      </c>
      <c r="C32" s="1482"/>
      <c r="D32" s="1482"/>
      <c r="E32" s="1482"/>
      <c r="F32" s="1482" t="s">
        <v>312</v>
      </c>
      <c r="G32" s="1482"/>
      <c r="H32" s="1482"/>
      <c r="I32" s="1483" t="s">
        <v>376</v>
      </c>
      <c r="J32" s="237"/>
    </row>
    <row r="33" spans="1:10" ht="15" customHeight="1">
      <c r="A33" s="1482"/>
      <c r="B33" s="1482"/>
      <c r="C33" s="1482"/>
      <c r="D33" s="1482"/>
      <c r="E33" s="1482"/>
      <c r="F33" s="1482"/>
      <c r="G33" s="1482"/>
      <c r="H33" s="1482"/>
      <c r="I33" s="1276"/>
      <c r="J33" s="237"/>
    </row>
    <row r="34" spans="1:10" ht="30" customHeight="1">
      <c r="A34" s="144" t="s">
        <v>210</v>
      </c>
      <c r="B34" s="1480" t="s">
        <v>374</v>
      </c>
      <c r="C34" s="1481"/>
      <c r="D34" s="1481"/>
      <c r="E34" s="1481"/>
      <c r="F34" s="1481" t="s">
        <v>503</v>
      </c>
      <c r="G34" s="1481"/>
      <c r="H34" s="1481"/>
      <c r="I34" s="204" t="s">
        <v>503</v>
      </c>
      <c r="J34" s="237"/>
    </row>
    <row r="35" spans="1:10" ht="30" customHeight="1">
      <c r="A35" s="144" t="s">
        <v>210</v>
      </c>
      <c r="B35" s="1484" t="s">
        <v>375</v>
      </c>
      <c r="C35" s="1485"/>
      <c r="D35" s="1485"/>
      <c r="E35" s="1486"/>
      <c r="F35" s="1481" t="s">
        <v>503</v>
      </c>
      <c r="G35" s="1481"/>
      <c r="H35" s="1481"/>
      <c r="I35" s="204" t="s">
        <v>503</v>
      </c>
      <c r="J35" s="237"/>
    </row>
    <row r="36" spans="1:10" ht="30" customHeight="1">
      <c r="A36" s="144" t="s">
        <v>210</v>
      </c>
      <c r="B36" s="1480" t="s">
        <v>377</v>
      </c>
      <c r="C36" s="1481"/>
      <c r="D36" s="1481"/>
      <c r="E36" s="1481"/>
      <c r="F36" s="1481" t="s">
        <v>503</v>
      </c>
      <c r="G36" s="1481"/>
      <c r="H36" s="1481"/>
      <c r="I36" s="204" t="s">
        <v>503</v>
      </c>
      <c r="J36" s="237"/>
    </row>
    <row r="37" spans="1:10" ht="30" customHeight="1">
      <c r="A37" s="143">
        <v>1</v>
      </c>
      <c r="B37" s="1487"/>
      <c r="C37" s="1487"/>
      <c r="D37" s="1487"/>
      <c r="E37" s="1487"/>
      <c r="F37" s="1487"/>
      <c r="G37" s="1487"/>
      <c r="H37" s="1487"/>
      <c r="I37" s="205"/>
      <c r="J37" s="237"/>
    </row>
    <row r="38" spans="1:10" ht="30" customHeight="1">
      <c r="A38" s="143">
        <v>2</v>
      </c>
      <c r="B38" s="1487"/>
      <c r="C38" s="1487"/>
      <c r="D38" s="1487"/>
      <c r="E38" s="1487"/>
      <c r="F38" s="1487"/>
      <c r="G38" s="1487"/>
      <c r="H38" s="1487"/>
      <c r="I38" s="205"/>
      <c r="J38" s="237"/>
    </row>
    <row r="39" spans="1:10" ht="30" customHeight="1">
      <c r="A39" s="143">
        <v>3</v>
      </c>
      <c r="B39" s="1487"/>
      <c r="C39" s="1487"/>
      <c r="D39" s="1487"/>
      <c r="E39" s="1487"/>
      <c r="F39" s="1487"/>
      <c r="G39" s="1487"/>
      <c r="H39" s="1487"/>
      <c r="I39" s="205"/>
      <c r="J39" s="237"/>
    </row>
    <row r="40" spans="1:10" ht="30" customHeight="1">
      <c r="A40" s="143">
        <v>4</v>
      </c>
      <c r="B40" s="1487"/>
      <c r="C40" s="1487"/>
      <c r="D40" s="1487"/>
      <c r="E40" s="1487"/>
      <c r="F40" s="1487"/>
      <c r="G40" s="1487"/>
      <c r="H40" s="1487"/>
      <c r="I40" s="205"/>
      <c r="J40" s="237"/>
    </row>
    <row r="41" spans="1:10" ht="30" customHeight="1">
      <c r="A41" s="143">
        <v>5</v>
      </c>
      <c r="B41" s="1487"/>
      <c r="C41" s="1487"/>
      <c r="D41" s="1487"/>
      <c r="E41" s="1487"/>
      <c r="F41" s="1487"/>
      <c r="G41" s="1487"/>
      <c r="H41" s="1487"/>
      <c r="I41" s="205"/>
      <c r="J41" s="237"/>
    </row>
  </sheetData>
  <mergeCells count="50">
    <mergeCell ref="B40:E40"/>
    <mergeCell ref="F40:H40"/>
    <mergeCell ref="B41:E41"/>
    <mergeCell ref="F41:H41"/>
    <mergeCell ref="B37:E37"/>
    <mergeCell ref="F37:H37"/>
    <mergeCell ref="B38:E38"/>
    <mergeCell ref="F38:H38"/>
    <mergeCell ref="B39:E39"/>
    <mergeCell ref="F39:H39"/>
    <mergeCell ref="B14:B27"/>
    <mergeCell ref="A30:I30"/>
    <mergeCell ref="B36:E36"/>
    <mergeCell ref="F36:H36"/>
    <mergeCell ref="A32:A33"/>
    <mergeCell ref="B32:E33"/>
    <mergeCell ref="F32:H33"/>
    <mergeCell ref="I32:I33"/>
    <mergeCell ref="B34:E34"/>
    <mergeCell ref="F34:H34"/>
    <mergeCell ref="B35:E35"/>
    <mergeCell ref="F35:H35"/>
    <mergeCell ref="F18:G18"/>
    <mergeCell ref="F19:G19"/>
    <mergeCell ref="F20:G20"/>
    <mergeCell ref="F21:G21"/>
    <mergeCell ref="F22:G22"/>
    <mergeCell ref="F13:G13"/>
    <mergeCell ref="F14:G14"/>
    <mergeCell ref="F15:G15"/>
    <mergeCell ref="F16:G16"/>
    <mergeCell ref="F17:G17"/>
    <mergeCell ref="C9:I9"/>
    <mergeCell ref="C10:I10"/>
    <mergeCell ref="A11:B12"/>
    <mergeCell ref="C11:C12"/>
    <mergeCell ref="D11:D12"/>
    <mergeCell ref="E11:E12"/>
    <mergeCell ref="F11:I11"/>
    <mergeCell ref="F12:G12"/>
    <mergeCell ref="A1:I1"/>
    <mergeCell ref="J2:J3"/>
    <mergeCell ref="G3:I3"/>
    <mergeCell ref="C7:I7"/>
    <mergeCell ref="C8:I8"/>
    <mergeCell ref="F23:G23"/>
    <mergeCell ref="F24:G24"/>
    <mergeCell ref="F25:G25"/>
    <mergeCell ref="F26:G26"/>
    <mergeCell ref="F27:G27"/>
  </mergeCells>
  <phoneticPr fontId="5"/>
  <dataValidations count="6">
    <dataValidation allowBlank="1" showInputMessage="1" showErrorMessage="1" prompt="連絡先シートの病院名を反映" sqref="G3:I3"/>
    <dataValidation type="list" allowBlank="1" showInputMessage="1" showErrorMessage="1" sqref="D13:D27">
      <formula1>"常勤,非常勤"</formula1>
    </dataValidation>
    <dataValidation type="list" allowBlank="1" showInputMessage="1" showErrorMessage="1" sqref="E13:E22">
      <formula1>"専従,専任,兼任"</formula1>
    </dataValidation>
    <dataValidation type="list" allowBlank="1" showInputMessage="1" showErrorMessage="1" sqref="C13:C27">
      <formula1>"医師,薬剤師,看護師,その他"</formula1>
    </dataValidation>
    <dataValidation type="list" allowBlank="1" showInputMessage="1" showErrorMessage="1" sqref="H5">
      <formula1>"はい,いいえ"</formula1>
    </dataValidation>
    <dataValidation type="list" allowBlank="1" showInputMessage="1" showErrorMessage="1" sqref="E23:E27">
      <formula1>"専従（8割以上）,専任（5割以上8割未満）,その他（5割未満）"</formula1>
    </dataValidation>
  </dataValidations>
  <pageMargins left="0.70866141732283472" right="0.70866141732283472" top="0.74803149606299213" bottom="0.74803149606299213" header="0.31496062992125984" footer="0.31496062992125984"/>
  <pageSetup paperSize="9" scale="64" orientation="portrait" horizontalDpi="1200" verticalDpi="1200" r:id="rId1"/>
  <headerFooter>
    <oddFooter>&amp;C&amp;P/&amp;N&amp;R&amp;A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115" zoomScaleNormal="100" zoomScaleSheetLayoutView="115" workbookViewId="0">
      <selection sqref="A1:J1"/>
    </sheetView>
  </sheetViews>
  <sheetFormatPr defaultRowHeight="13.5"/>
  <cols>
    <col min="1" max="1" width="3.375" customWidth="1"/>
    <col min="2" max="2" width="4.375" customWidth="1"/>
    <col min="3" max="6" width="15.125" customWidth="1"/>
    <col min="7" max="7" width="41.125" customWidth="1"/>
    <col min="8" max="8" width="15.125" customWidth="1"/>
    <col min="9" max="9" width="21.625" customWidth="1"/>
    <col min="10" max="10" width="2.875" customWidth="1"/>
  </cols>
  <sheetData>
    <row r="1" spans="1:10" ht="17.25">
      <c r="A1" s="1514" t="s">
        <v>995</v>
      </c>
      <c r="B1" s="1514"/>
      <c r="C1" s="1514"/>
      <c r="D1" s="1514"/>
      <c r="E1" s="1514"/>
      <c r="F1" s="1514"/>
      <c r="G1" s="1514"/>
      <c r="H1" s="1514"/>
      <c r="I1" s="1514"/>
      <c r="J1" s="1514"/>
    </row>
    <row r="2" spans="1:10">
      <c r="B2" s="1515"/>
      <c r="C2" s="1515"/>
      <c r="D2" s="1515"/>
      <c r="E2" s="1515"/>
      <c r="F2" s="1515"/>
      <c r="G2" s="1515"/>
      <c r="H2" s="1515"/>
      <c r="I2" s="38"/>
    </row>
    <row r="3" spans="1:10" ht="24.75" customHeight="1">
      <c r="G3" s="707" t="s">
        <v>77</v>
      </c>
      <c r="H3" s="1002">
        <f>[3]表紙!E2</f>
        <v>0</v>
      </c>
      <c r="I3" s="1003"/>
    </row>
    <row r="4" spans="1:10">
      <c r="G4" s="708" t="s">
        <v>996</v>
      </c>
      <c r="H4" s="721" t="s">
        <v>1211</v>
      </c>
    </row>
    <row r="5" spans="1:10">
      <c r="G5" s="708"/>
    </row>
    <row r="6" spans="1:10">
      <c r="G6" s="708"/>
    </row>
    <row r="7" spans="1:10" ht="19.5" customHeight="1">
      <c r="A7" s="1516" t="s">
        <v>997</v>
      </c>
      <c r="B7" s="1516"/>
      <c r="C7" s="1516"/>
      <c r="D7" s="1516"/>
      <c r="E7" s="1516"/>
      <c r="F7" s="1516"/>
      <c r="G7" s="1516"/>
      <c r="H7" s="1516"/>
      <c r="I7" s="1516"/>
      <c r="J7" s="1516"/>
    </row>
    <row r="8" spans="1:10" ht="19.5" customHeight="1">
      <c r="A8" s="1516" t="s">
        <v>998</v>
      </c>
      <c r="B8" s="1516"/>
      <c r="C8" s="1516"/>
      <c r="D8" s="1516"/>
      <c r="E8" s="1516"/>
      <c r="F8" s="1516"/>
      <c r="G8" s="1516"/>
      <c r="H8" s="1516"/>
      <c r="I8" s="1516"/>
      <c r="J8" s="1516"/>
    </row>
    <row r="9" spans="1:10">
      <c r="A9" s="709"/>
      <c r="B9" s="709"/>
      <c r="C9" s="709"/>
      <c r="D9" s="709"/>
      <c r="E9" s="709"/>
      <c r="F9" s="709"/>
      <c r="G9" s="709"/>
      <c r="H9" s="709"/>
      <c r="I9" s="709"/>
      <c r="J9" s="709"/>
    </row>
    <row r="10" spans="1:10" ht="20.25" customHeight="1">
      <c r="A10" s="1517" t="s">
        <v>999</v>
      </c>
      <c r="B10" s="1517"/>
      <c r="C10" s="1517"/>
      <c r="D10" s="1517"/>
      <c r="E10" s="1517"/>
      <c r="F10" s="1517"/>
      <c r="G10" s="1517"/>
      <c r="H10" s="1517"/>
      <c r="I10" s="1517"/>
      <c r="J10" s="1517"/>
    </row>
    <row r="11" spans="1:10" ht="18.75" customHeight="1">
      <c r="A11" s="710"/>
      <c r="B11" s="710" t="s">
        <v>1000</v>
      </c>
      <c r="C11" s="710"/>
      <c r="D11" s="710"/>
      <c r="E11" s="710"/>
      <c r="F11" s="710"/>
      <c r="G11" s="710"/>
      <c r="H11" s="710"/>
      <c r="I11" s="710"/>
      <c r="J11" s="710"/>
    </row>
    <row r="12" spans="1:10" ht="18.75" customHeight="1">
      <c r="A12" s="596"/>
      <c r="B12" s="1516" t="s">
        <v>1001</v>
      </c>
      <c r="C12" s="1516"/>
      <c r="D12" s="1516"/>
      <c r="E12" s="1516"/>
      <c r="F12" s="1516"/>
      <c r="G12" s="1516"/>
      <c r="H12" s="1516"/>
      <c r="I12" s="1516"/>
      <c r="J12" s="1516"/>
    </row>
    <row r="13" spans="1:10">
      <c r="A13" s="596"/>
      <c r="B13" s="709"/>
      <c r="C13" s="709"/>
      <c r="D13" s="709"/>
      <c r="E13" s="709"/>
      <c r="F13" s="709"/>
      <c r="G13" s="709"/>
      <c r="H13" s="709"/>
      <c r="I13" s="709"/>
      <c r="J13" s="709"/>
    </row>
    <row r="14" spans="1:10" ht="27" customHeight="1">
      <c r="A14" s="596"/>
      <c r="B14" s="705"/>
      <c r="C14" s="711" t="s">
        <v>225</v>
      </c>
      <c r="D14" s="712" t="s">
        <v>994</v>
      </c>
      <c r="E14" s="1518" t="s">
        <v>1002</v>
      </c>
      <c r="F14" s="1519"/>
      <c r="G14" s="1519"/>
      <c r="H14" s="1519"/>
      <c r="I14" s="1520"/>
      <c r="J14" s="596"/>
    </row>
    <row r="15" spans="1:10" ht="27.75" customHeight="1">
      <c r="A15" s="596"/>
      <c r="B15" s="713" t="s">
        <v>210</v>
      </c>
      <c r="C15" s="464" t="s">
        <v>1003</v>
      </c>
      <c r="D15" s="714">
        <v>2</v>
      </c>
      <c r="E15" s="1521" t="s">
        <v>1004</v>
      </c>
      <c r="F15" s="1522"/>
      <c r="G15" s="1522"/>
      <c r="H15" s="1522"/>
      <c r="I15" s="1523"/>
      <c r="J15" s="596"/>
    </row>
    <row r="16" spans="1:10" ht="27.75" customHeight="1">
      <c r="A16" s="596"/>
      <c r="B16" s="713">
        <v>1</v>
      </c>
      <c r="C16" s="715"/>
      <c r="D16" s="706"/>
      <c r="E16" s="1524"/>
      <c r="F16" s="1509"/>
      <c r="G16" s="1509"/>
      <c r="H16" s="1509"/>
      <c r="I16" s="1510"/>
      <c r="J16" s="596"/>
    </row>
    <row r="17" spans="1:10" ht="27.75" customHeight="1">
      <c r="A17" s="596"/>
      <c r="B17" s="713">
        <v>2</v>
      </c>
      <c r="C17" s="716"/>
      <c r="D17" s="706"/>
      <c r="E17" s="1511"/>
      <c r="F17" s="1512"/>
      <c r="G17" s="1512"/>
      <c r="H17" s="1512"/>
      <c r="I17" s="1513"/>
      <c r="J17" s="596"/>
    </row>
    <row r="18" spans="1:10" ht="27.75" customHeight="1">
      <c r="A18" s="596"/>
      <c r="B18" s="717">
        <v>3</v>
      </c>
      <c r="C18" s="716"/>
      <c r="D18" s="706"/>
      <c r="E18" s="1508"/>
      <c r="F18" s="1509"/>
      <c r="G18" s="1509"/>
      <c r="H18" s="1509"/>
      <c r="I18" s="1510"/>
      <c r="J18" s="596"/>
    </row>
    <row r="19" spans="1:10" ht="27.75" customHeight="1">
      <c r="A19" s="596"/>
      <c r="B19" s="713">
        <v>4</v>
      </c>
      <c r="C19" s="716"/>
      <c r="D19" s="706"/>
      <c r="E19" s="1508"/>
      <c r="F19" s="1509"/>
      <c r="G19" s="1509"/>
      <c r="H19" s="1509"/>
      <c r="I19" s="1510"/>
      <c r="J19" s="596"/>
    </row>
    <row r="20" spans="1:10" ht="27.75" customHeight="1">
      <c r="A20" s="596"/>
      <c r="B20" s="713">
        <v>5</v>
      </c>
      <c r="C20" s="716"/>
      <c r="D20" s="706"/>
      <c r="E20" s="1508"/>
      <c r="F20" s="1509"/>
      <c r="G20" s="1509"/>
      <c r="H20" s="1509"/>
      <c r="I20" s="1510"/>
      <c r="J20" s="596"/>
    </row>
    <row r="21" spans="1:10" ht="27.75" customHeight="1">
      <c r="A21" s="596"/>
      <c r="B21" s="713">
        <v>6</v>
      </c>
      <c r="C21" s="716"/>
      <c r="D21" s="706"/>
      <c r="E21" s="1508"/>
      <c r="F21" s="1509"/>
      <c r="G21" s="1509"/>
      <c r="H21" s="1509"/>
      <c r="I21" s="1510"/>
      <c r="J21" s="596"/>
    </row>
    <row r="22" spans="1:10" ht="27.75" customHeight="1">
      <c r="A22" s="596"/>
      <c r="B22" s="713">
        <v>7</v>
      </c>
      <c r="C22" s="716"/>
      <c r="D22" s="706"/>
      <c r="E22" s="1508"/>
      <c r="F22" s="1509"/>
      <c r="G22" s="1509"/>
      <c r="H22" s="1509"/>
      <c r="I22" s="1510"/>
      <c r="J22" s="596"/>
    </row>
    <row r="23" spans="1:10" ht="27.75" customHeight="1">
      <c r="A23" s="596"/>
      <c r="B23" s="713">
        <v>8</v>
      </c>
      <c r="C23" s="716"/>
      <c r="D23" s="706"/>
      <c r="E23" s="1508"/>
      <c r="F23" s="1509"/>
      <c r="G23" s="1509"/>
      <c r="H23" s="1509"/>
      <c r="I23" s="1510"/>
      <c r="J23" s="596"/>
    </row>
    <row r="24" spans="1:10" ht="27.75" customHeight="1">
      <c r="A24" s="596"/>
      <c r="B24" s="713">
        <v>9</v>
      </c>
      <c r="C24" s="716"/>
      <c r="D24" s="706"/>
      <c r="E24" s="1508"/>
      <c r="F24" s="1509"/>
      <c r="G24" s="1509"/>
      <c r="H24" s="1509"/>
      <c r="I24" s="1510"/>
      <c r="J24" s="596"/>
    </row>
    <row r="25" spans="1:10" ht="27.75" customHeight="1">
      <c r="A25" s="596"/>
      <c r="B25" s="713">
        <v>10</v>
      </c>
      <c r="C25" s="716"/>
      <c r="D25" s="706"/>
      <c r="E25" s="1508"/>
      <c r="F25" s="1509"/>
      <c r="G25" s="1509"/>
      <c r="H25" s="1509"/>
      <c r="I25" s="1510"/>
      <c r="J25" s="596"/>
    </row>
    <row r="26" spans="1:10" ht="27.75" customHeight="1">
      <c r="A26" s="596"/>
      <c r="B26" s="713">
        <v>11</v>
      </c>
      <c r="C26" s="716"/>
      <c r="D26" s="706"/>
      <c r="E26" s="1508"/>
      <c r="F26" s="1509"/>
      <c r="G26" s="1509"/>
      <c r="H26" s="1509"/>
      <c r="I26" s="1510"/>
      <c r="J26" s="596"/>
    </row>
    <row r="27" spans="1:10" ht="27.75" customHeight="1">
      <c r="A27" s="596"/>
      <c r="B27" s="713">
        <v>12</v>
      </c>
      <c r="C27" s="716"/>
      <c r="D27" s="706"/>
      <c r="E27" s="1508"/>
      <c r="F27" s="1509"/>
      <c r="G27" s="1509"/>
      <c r="H27" s="1509"/>
      <c r="I27" s="1510"/>
      <c r="J27" s="596"/>
    </row>
    <row r="28" spans="1:10" ht="27.75" customHeight="1">
      <c r="A28" s="596"/>
      <c r="B28" s="713">
        <v>13</v>
      </c>
      <c r="C28" s="716"/>
      <c r="D28" s="706"/>
      <c r="E28" s="1508"/>
      <c r="F28" s="1509"/>
      <c r="G28" s="1509"/>
      <c r="H28" s="1509"/>
      <c r="I28" s="1510"/>
      <c r="J28" s="596"/>
    </row>
    <row r="30" spans="1:10" ht="23.25" customHeight="1">
      <c r="A30" t="s">
        <v>1005</v>
      </c>
      <c r="B30" s="718"/>
      <c r="C30" s="718"/>
      <c r="D30" s="718"/>
      <c r="E30" s="718"/>
      <c r="F30" s="718"/>
      <c r="G30" s="718"/>
      <c r="H30" s="718"/>
      <c r="I30" s="718"/>
    </row>
    <row r="31" spans="1:10" ht="33" customHeight="1">
      <c r="A31" s="719"/>
      <c r="B31" s="1497" t="s">
        <v>1006</v>
      </c>
      <c r="C31" s="1497"/>
      <c r="D31" s="1497"/>
      <c r="E31" s="1497"/>
      <c r="F31" s="1497"/>
      <c r="G31" s="1497"/>
      <c r="H31" s="1507"/>
      <c r="I31" s="1507"/>
      <c r="J31" s="513"/>
    </row>
    <row r="32" spans="1:10" ht="33" customHeight="1">
      <c r="A32" s="719"/>
      <c r="B32" s="1497" t="s">
        <v>1007</v>
      </c>
      <c r="C32" s="1497"/>
      <c r="D32" s="1497"/>
      <c r="E32" s="1497"/>
      <c r="F32" s="1497"/>
      <c r="G32" s="1497"/>
      <c r="H32" s="1498"/>
      <c r="I32" s="1499"/>
      <c r="J32" s="513"/>
    </row>
    <row r="33" spans="1:10" ht="33" customHeight="1">
      <c r="A33" s="719"/>
      <c r="B33" s="1497" t="s">
        <v>1008</v>
      </c>
      <c r="C33" s="1497"/>
      <c r="D33" s="1497"/>
      <c r="E33" s="1497"/>
      <c r="F33" s="1497"/>
      <c r="G33" s="1497"/>
      <c r="H33" s="1498"/>
      <c r="I33" s="1499"/>
      <c r="J33" s="513"/>
    </row>
    <row r="34" spans="1:10" ht="33" customHeight="1">
      <c r="A34" s="719"/>
      <c r="B34" s="1497" t="s">
        <v>1009</v>
      </c>
      <c r="C34" s="1497"/>
      <c r="D34" s="1497"/>
      <c r="E34" s="1497"/>
      <c r="F34" s="1497"/>
      <c r="G34" s="1497"/>
      <c r="H34" s="1498"/>
      <c r="I34" s="1499"/>
      <c r="J34" s="513"/>
    </row>
    <row r="35" spans="1:10" ht="33" customHeight="1">
      <c r="A35" s="719"/>
      <c r="B35" s="1497" t="s">
        <v>1010</v>
      </c>
      <c r="C35" s="1497"/>
      <c r="D35" s="1497"/>
      <c r="E35" s="1497"/>
      <c r="F35" s="1497"/>
      <c r="G35" s="1497"/>
      <c r="H35" s="1498"/>
      <c r="I35" s="1499"/>
      <c r="J35" s="513"/>
    </row>
    <row r="36" spans="1:10" ht="33" customHeight="1">
      <c r="A36" s="719"/>
      <c r="B36" s="1500" t="s">
        <v>1011</v>
      </c>
      <c r="C36" s="1500"/>
      <c r="D36" s="1500"/>
      <c r="E36" s="1500"/>
      <c r="F36" s="1500"/>
      <c r="G36" s="1500"/>
      <c r="H36" s="706"/>
      <c r="I36" s="720" t="s">
        <v>1012</v>
      </c>
      <c r="J36" s="513"/>
    </row>
    <row r="37" spans="1:10" ht="33" customHeight="1">
      <c r="B37" s="1501" t="s">
        <v>1013</v>
      </c>
      <c r="C37" s="1502"/>
      <c r="D37" s="1502"/>
      <c r="E37" s="1502"/>
      <c r="F37" s="1502"/>
      <c r="G37" s="1502"/>
      <c r="H37" s="1502"/>
      <c r="I37" s="1503"/>
    </row>
    <row r="38" spans="1:10" ht="22.5" customHeight="1">
      <c r="B38" s="1488"/>
      <c r="C38" s="1489"/>
      <c r="D38" s="1489"/>
      <c r="E38" s="1489"/>
      <c r="F38" s="1489"/>
      <c r="G38" s="1489"/>
      <c r="H38" s="1489"/>
      <c r="I38" s="1490"/>
    </row>
    <row r="39" spans="1:10" ht="22.5" customHeight="1">
      <c r="B39" s="1491"/>
      <c r="C39" s="1492"/>
      <c r="D39" s="1492"/>
      <c r="E39" s="1492"/>
      <c r="F39" s="1492"/>
      <c r="G39" s="1492"/>
      <c r="H39" s="1492"/>
      <c r="I39" s="1493"/>
    </row>
    <row r="40" spans="1:10" ht="22.5" customHeight="1">
      <c r="B40" s="1491"/>
      <c r="C40" s="1492"/>
      <c r="D40" s="1492"/>
      <c r="E40" s="1492"/>
      <c r="F40" s="1492"/>
      <c r="G40" s="1492"/>
      <c r="H40" s="1492"/>
      <c r="I40" s="1493"/>
    </row>
    <row r="41" spans="1:10" ht="22.5" customHeight="1">
      <c r="B41" s="1491"/>
      <c r="C41" s="1492"/>
      <c r="D41" s="1492"/>
      <c r="E41" s="1492"/>
      <c r="F41" s="1492"/>
      <c r="G41" s="1492"/>
      <c r="H41" s="1492"/>
      <c r="I41" s="1493"/>
    </row>
    <row r="42" spans="1:10" ht="22.5" customHeight="1">
      <c r="B42" s="1494"/>
      <c r="C42" s="1495"/>
      <c r="D42" s="1495"/>
      <c r="E42" s="1495"/>
      <c r="F42" s="1495"/>
      <c r="G42" s="1495"/>
      <c r="H42" s="1495"/>
      <c r="I42" s="1496"/>
    </row>
    <row r="43" spans="1:10" ht="33" customHeight="1">
      <c r="B43" s="1504" t="s">
        <v>1014</v>
      </c>
      <c r="C43" s="1505"/>
      <c r="D43" s="1505"/>
      <c r="E43" s="1505"/>
      <c r="F43" s="1505"/>
      <c r="G43" s="1505"/>
      <c r="H43" s="1505"/>
      <c r="I43" s="1506"/>
    </row>
    <row r="44" spans="1:10" ht="22.5" customHeight="1">
      <c r="B44" s="1488"/>
      <c r="C44" s="1489"/>
      <c r="D44" s="1489"/>
      <c r="E44" s="1489"/>
      <c r="F44" s="1489"/>
      <c r="G44" s="1489"/>
      <c r="H44" s="1489"/>
      <c r="I44" s="1490"/>
    </row>
    <row r="45" spans="1:10" ht="22.5" customHeight="1">
      <c r="B45" s="1491"/>
      <c r="C45" s="1492"/>
      <c r="D45" s="1492"/>
      <c r="E45" s="1492"/>
      <c r="F45" s="1492"/>
      <c r="G45" s="1492"/>
      <c r="H45" s="1492"/>
      <c r="I45" s="1493"/>
    </row>
    <row r="46" spans="1:10" ht="22.5" customHeight="1">
      <c r="B46" s="1494"/>
      <c r="C46" s="1495"/>
      <c r="D46" s="1495"/>
      <c r="E46" s="1495"/>
      <c r="F46" s="1495"/>
      <c r="G46" s="1495"/>
      <c r="H46" s="1495"/>
      <c r="I46" s="1496"/>
    </row>
  </sheetData>
  <mergeCells count="37">
    <mergeCell ref="E17:I17"/>
    <mergeCell ref="A1:J1"/>
    <mergeCell ref="B2:H2"/>
    <mergeCell ref="H3:I3"/>
    <mergeCell ref="A7:J7"/>
    <mergeCell ref="A8:J8"/>
    <mergeCell ref="A10:J10"/>
    <mergeCell ref="B12:J12"/>
    <mergeCell ref="E14:I14"/>
    <mergeCell ref="E15:I15"/>
    <mergeCell ref="E16:I16"/>
    <mergeCell ref="B31:G31"/>
    <mergeCell ref="H31:I31"/>
    <mergeCell ref="E18:I18"/>
    <mergeCell ref="E19:I19"/>
    <mergeCell ref="E20:I20"/>
    <mergeCell ref="E21:I21"/>
    <mergeCell ref="E22:I22"/>
    <mergeCell ref="E23:I23"/>
    <mergeCell ref="E24:I24"/>
    <mergeCell ref="E25:I25"/>
    <mergeCell ref="E26:I26"/>
    <mergeCell ref="E27:I27"/>
    <mergeCell ref="E28:I28"/>
    <mergeCell ref="B32:G32"/>
    <mergeCell ref="H32:I32"/>
    <mergeCell ref="B33:G33"/>
    <mergeCell ref="H33:I33"/>
    <mergeCell ref="B34:G34"/>
    <mergeCell ref="H34:I34"/>
    <mergeCell ref="B44:I46"/>
    <mergeCell ref="B35:G35"/>
    <mergeCell ref="H35:I35"/>
    <mergeCell ref="B36:G36"/>
    <mergeCell ref="B37:I37"/>
    <mergeCell ref="B38:I42"/>
    <mergeCell ref="B43:I43"/>
  </mergeCells>
  <phoneticPr fontId="5"/>
  <dataValidations count="7">
    <dataValidation type="whole" errorStyle="warning" allowBlank="1" showInputMessage="1" showErrorMessage="1" errorTitle="入力値を要確認！" error="想定を超えた数値が入力されています。ご確認ください。" prompt="整数で入力" sqref="H36">
      <formula1>N36</formula1>
      <formula2>O36</formula2>
    </dataValidation>
    <dataValidation type="whole" errorStyle="warning" allowBlank="1" showInputMessage="1" showErrorMessage="1" errorTitle="入力値を要確認！" error="想定を超えた数値が入力されています。ご確認ください。" prompt="整数で入力" sqref="D16:D28">
      <formula1>N16</formula1>
      <formula2>O16</formula2>
    </dataValidation>
    <dataValidation type="list" allowBlank="1" showInputMessage="1" showErrorMessage="1" sqref="H32:I35">
      <formula1>"院内の歯科医師と連携体制を構築,地域の歯科医師と連携体制を構築,院内及び地域の歯科医師と連携体制を構築,連携体制を構築していない"</formula1>
    </dataValidation>
    <dataValidation type="list" allowBlank="1" showInputMessage="1" showErrorMessage="1" sqref="C16:C28">
      <formula1>"歯科医師(院内),歯科医師(院外),歯科衛生士(院内),歯科衛生士(院外),医師(院内),看護師(院内),薬剤師(院内),理学療法士(院内),言語聴覚士(院内),作業療法士(院内),管理栄養士(院内),介護職員(院内),事務職員(院内)"</formula1>
    </dataValidation>
    <dataValidation allowBlank="1" showInputMessage="1" showErrorMessage="1" prompt="表紙シートの病院名を反映" sqref="H3:I3"/>
    <dataValidation type="list" allowBlank="1" showInputMessage="1" showErrorMessage="1" sqref="H31:I31">
      <formula1>"はい,いいえ"</formula1>
    </dataValidation>
    <dataValidation type="whole" allowBlank="1" showInputMessage="1" showErrorMessage="1" prompt="整数で入力" sqref="D15">
      <formula1>0</formula1>
      <formula2>999</formula2>
    </dataValidation>
  </dataValidations>
  <pageMargins left="0.70866141732283472" right="0.70866141732283472" top="0.74803149606299213" bottom="0.74803149606299213" header="0.31496062992125984" footer="0.31496062992125984"/>
  <pageSetup paperSize="9" scale="58" orientation="portrait" r:id="rId1"/>
  <headerFooter>
    <oddFooter>&amp;C&amp;P/&amp;N&amp;R&amp;A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pageSetUpPr fitToPage="1"/>
  </sheetPr>
  <dimension ref="A1:U283"/>
  <sheetViews>
    <sheetView view="pageBreakPreview" zoomScale="90" zoomScaleNormal="55" zoomScaleSheetLayoutView="90" workbookViewId="0">
      <selection activeCell="B1" sqref="B1"/>
    </sheetView>
  </sheetViews>
  <sheetFormatPr defaultColWidth="9" defaultRowHeight="13.5"/>
  <cols>
    <col min="1" max="1" width="4.375" style="287" customWidth="1"/>
    <col min="2" max="7" width="4.125" style="287" customWidth="1"/>
    <col min="8" max="8" width="118.625" style="282" customWidth="1"/>
    <col min="9" max="9" width="9.875" style="283" customWidth="1"/>
    <col min="10" max="10" width="13.125" style="282" customWidth="1"/>
    <col min="11" max="11" width="56.625" style="282" customWidth="1"/>
    <col min="12" max="12" width="2.375" style="284" customWidth="1"/>
    <col min="13" max="13" width="9" style="285"/>
    <col min="14" max="14" width="1" style="285" customWidth="1"/>
    <col min="15" max="15" width="73.125" style="286" customWidth="1"/>
    <col min="16" max="16" width="5.75" style="281" customWidth="1"/>
    <col min="17" max="17" width="4.875" style="281" customWidth="1"/>
    <col min="18" max="18" width="5.375" style="281" customWidth="1"/>
    <col min="19" max="19" width="7.25" style="281" customWidth="1"/>
    <col min="20" max="20" width="6.5" style="281" customWidth="1"/>
    <col min="21" max="21" width="2.875" style="281" customWidth="1"/>
    <col min="22" max="22" width="9" style="281" customWidth="1"/>
    <col min="23" max="16384" width="9" style="281"/>
  </cols>
  <sheetData>
    <row r="1" spans="1:19" ht="14.25" thickBot="1">
      <c r="A1" s="280">
        <v>1</v>
      </c>
      <c r="B1" s="281"/>
      <c r="C1" s="281"/>
      <c r="D1" s="281"/>
      <c r="E1" s="281"/>
      <c r="F1" s="281"/>
      <c r="G1" s="281"/>
      <c r="H1" s="281"/>
      <c r="I1" s="281"/>
      <c r="K1" s="283"/>
      <c r="Q1" s="287" t="s">
        <v>506</v>
      </c>
      <c r="R1" s="287" t="s">
        <v>507</v>
      </c>
      <c r="S1" s="287" t="s">
        <v>508</v>
      </c>
    </row>
    <row r="2" spans="1:19" ht="21.75" customHeight="1" thickBot="1">
      <c r="A2" s="280">
        <v>2</v>
      </c>
      <c r="B2" s="288" t="s">
        <v>509</v>
      </c>
      <c r="C2" s="289"/>
      <c r="D2" s="289"/>
      <c r="E2" s="289"/>
      <c r="F2" s="289"/>
      <c r="G2" s="290"/>
      <c r="H2" s="291"/>
      <c r="J2" s="292"/>
      <c r="K2" s="293" t="e">
        <f>+IF(SUM(Q2:Q6)&gt;0,"未入力の必須要件があります。","")</f>
        <v>#REF!</v>
      </c>
      <c r="P2" s="281" t="s">
        <v>510</v>
      </c>
      <c r="Q2" s="281">
        <f>+COUNTIF($M12:$M283,$Q$1)</f>
        <v>225</v>
      </c>
      <c r="R2" s="281">
        <f>+COUNTIF($M12:$M283,$R$1)</f>
        <v>0</v>
      </c>
      <c r="S2" s="281">
        <f>+COUNTIF($M12:$M283,$S$1)</f>
        <v>0</v>
      </c>
    </row>
    <row r="3" spans="1:19" ht="21.75" customHeight="1" thickBot="1">
      <c r="A3" s="280">
        <v>3</v>
      </c>
      <c r="B3" s="477"/>
      <c r="C3" s="475"/>
      <c r="D3" s="475"/>
      <c r="E3" s="475"/>
      <c r="F3" s="475"/>
      <c r="G3" s="475"/>
      <c r="H3" s="479"/>
      <c r="J3" s="283"/>
      <c r="K3" s="293" t="e">
        <f>+IF(SUM(S2:S6)&gt;0,"未充足の必須要件があります。別紙１に詳細を記載してください。","")</f>
        <v>#REF!</v>
      </c>
      <c r="P3" s="281" t="s">
        <v>511</v>
      </c>
      <c r="Q3" s="281" t="e">
        <f>+COUNTIF(#REF!,$Q$1)</f>
        <v>#REF!</v>
      </c>
      <c r="R3" s="281" t="e">
        <f>+COUNTIF(#REF!,$R$1)</f>
        <v>#REF!</v>
      </c>
      <c r="S3" s="281" t="e">
        <f>+COUNTIF(#REF!,$S$1)</f>
        <v>#REF!</v>
      </c>
    </row>
    <row r="4" spans="1:19" ht="21.75" customHeight="1" thickBot="1">
      <c r="A4" s="280">
        <v>4</v>
      </c>
      <c r="B4" s="478"/>
      <c r="C4" s="476"/>
      <c r="D4" s="476"/>
      <c r="E4" s="476"/>
      <c r="F4" s="476"/>
      <c r="G4" s="476"/>
      <c r="H4" s="480"/>
      <c r="J4" s="283"/>
      <c r="K4" s="283"/>
      <c r="P4" s="281" t="s">
        <v>512</v>
      </c>
      <c r="Q4" s="281" t="e">
        <f>+COUNTIF(#REF!,$Q$1)</f>
        <v>#REF!</v>
      </c>
      <c r="R4" s="281" t="e">
        <f>+COUNTIF(#REF!,$R$1)</f>
        <v>#REF!</v>
      </c>
      <c r="S4" s="281" t="e">
        <f>+COUNTIF(#REF!,$S$1)</f>
        <v>#REF!</v>
      </c>
    </row>
    <row r="5" spans="1:19" ht="14.25" thickBot="1">
      <c r="A5" s="280">
        <v>5</v>
      </c>
      <c r="J5" s="283"/>
      <c r="K5" s="283"/>
      <c r="P5" s="281" t="s">
        <v>513</v>
      </c>
      <c r="Q5" s="281" t="e">
        <f>+COUNTIF(#REF!,$Q$1)</f>
        <v>#REF!</v>
      </c>
      <c r="R5" s="281" t="e">
        <f>+COUNTIF(#REF!,$R$1)</f>
        <v>#REF!</v>
      </c>
      <c r="S5" s="281" t="e">
        <f>+COUNTIF(#REF!,$S$1)</f>
        <v>#REF!</v>
      </c>
    </row>
    <row r="6" spans="1:19" ht="14.25" thickBot="1">
      <c r="A6" s="280">
        <v>6</v>
      </c>
      <c r="B6" s="286"/>
      <c r="J6" s="283"/>
      <c r="K6" s="283"/>
      <c r="P6" s="281" t="s">
        <v>514</v>
      </c>
      <c r="Q6" s="281" t="e">
        <f>+COUNTIF(#REF!,$Q$1)</f>
        <v>#REF!</v>
      </c>
      <c r="R6" s="281" t="e">
        <f>+COUNTIF(#REF!,$R$1)</f>
        <v>#REF!</v>
      </c>
      <c r="S6" s="281" t="e">
        <f>+COUNTIF(#REF!,$S$1)</f>
        <v>#REF!</v>
      </c>
    </row>
    <row r="7" spans="1:19" ht="14.25" thickBot="1">
      <c r="A7" s="280">
        <v>7</v>
      </c>
      <c r="B7" s="286"/>
      <c r="J7" s="283"/>
      <c r="K7" s="283"/>
    </row>
    <row r="8" spans="1:19" ht="14.25" thickBot="1">
      <c r="A8" s="280">
        <v>8</v>
      </c>
      <c r="B8" s="286"/>
      <c r="J8" s="283"/>
      <c r="K8" s="283"/>
    </row>
    <row r="9" spans="1:19" ht="14.25" thickBot="1">
      <c r="A9" s="280">
        <v>9</v>
      </c>
      <c r="B9" s="286"/>
      <c r="J9" s="283"/>
      <c r="K9" s="283"/>
    </row>
    <row r="10" spans="1:19" ht="39" customHeight="1" thickBot="1">
      <c r="A10" s="280">
        <v>10</v>
      </c>
      <c r="B10" s="281"/>
      <c r="J10" s="283"/>
    </row>
    <row r="11" spans="1:19" ht="27.75" thickBot="1">
      <c r="A11" s="280">
        <v>11</v>
      </c>
      <c r="B11" s="294" t="s">
        <v>815</v>
      </c>
      <c r="C11" s="295"/>
      <c r="D11" s="295"/>
      <c r="E11" s="295"/>
      <c r="F11" s="295"/>
      <c r="G11" s="295"/>
      <c r="H11" s="296" t="s">
        <v>515</v>
      </c>
      <c r="I11" s="297" t="s">
        <v>516</v>
      </c>
      <c r="J11" s="298" t="s">
        <v>814</v>
      </c>
      <c r="K11" s="299" t="s">
        <v>517</v>
      </c>
      <c r="O11" s="300"/>
    </row>
    <row r="12" spans="1:19" ht="14.25" thickBot="1">
      <c r="A12" s="280">
        <v>12</v>
      </c>
      <c r="B12" s="301" t="s">
        <v>816</v>
      </c>
      <c r="C12" s="302" t="s">
        <v>817</v>
      </c>
      <c r="D12" s="301"/>
      <c r="E12" s="301"/>
      <c r="F12" s="301"/>
      <c r="G12" s="301"/>
      <c r="H12" s="303"/>
      <c r="I12" s="304"/>
      <c r="J12" s="303"/>
      <c r="K12" s="305"/>
      <c r="O12" s="306"/>
    </row>
    <row r="13" spans="1:19" ht="14.25" thickBot="1">
      <c r="A13" s="280">
        <v>13</v>
      </c>
      <c r="C13" s="307" t="s">
        <v>818</v>
      </c>
      <c r="D13" s="308" t="s">
        <v>519</v>
      </c>
      <c r="E13" s="309"/>
      <c r="F13" s="309"/>
      <c r="G13" s="309"/>
      <c r="H13" s="310"/>
      <c r="I13" s="311"/>
      <c r="J13" s="310"/>
      <c r="K13" s="312"/>
      <c r="O13" s="317"/>
    </row>
    <row r="14" spans="1:19" ht="14.25" thickBot="1">
      <c r="A14" s="280">
        <v>14</v>
      </c>
      <c r="C14" s="322"/>
      <c r="D14" s="323" t="s">
        <v>60</v>
      </c>
      <c r="E14" s="324" t="s">
        <v>520</v>
      </c>
      <c r="F14" s="325"/>
      <c r="G14" s="325"/>
      <c r="H14" s="326"/>
      <c r="I14" s="327"/>
      <c r="J14" s="326"/>
      <c r="K14" s="328"/>
      <c r="O14" s="317"/>
    </row>
    <row r="15" spans="1:19" ht="14.25" thickBot="1">
      <c r="A15" s="280">
        <v>15</v>
      </c>
      <c r="C15" s="322"/>
      <c r="D15" s="322"/>
      <c r="E15" s="329" t="s">
        <v>15</v>
      </c>
      <c r="F15" s="330" t="s">
        <v>521</v>
      </c>
      <c r="G15" s="331"/>
      <c r="H15" s="332"/>
      <c r="I15" s="333"/>
      <c r="J15" s="332"/>
      <c r="K15" s="334"/>
      <c r="O15" s="317"/>
    </row>
    <row r="16" spans="1:19" ht="54.75" thickBot="1">
      <c r="A16" s="280">
        <v>16</v>
      </c>
      <c r="C16" s="322"/>
      <c r="D16" s="322"/>
      <c r="E16" s="322"/>
      <c r="F16" s="335" t="s">
        <v>522</v>
      </c>
      <c r="G16" s="336"/>
      <c r="H16" s="337" t="s">
        <v>819</v>
      </c>
      <c r="I16" s="338" t="str">
        <f t="shared" ref="I16:I29" si="0">+IF(AND($H$3="地域がん診療病院",OR($H$4="地域がん診療病院",$H$4="地域がん診療病院(特例型)",$H$4="新規指定推薦")),"-","A")</f>
        <v>A</v>
      </c>
      <c r="J16" s="314"/>
      <c r="K16" s="315" t="s">
        <v>523</v>
      </c>
      <c r="M16" s="316" t="str">
        <f t="shared" ref="M16:M24" si="1">+IF(I16="A",IF(ISBLANK(J16),"未入力あり",IF(J16="はい","○","×")),"")</f>
        <v>未入力あり</v>
      </c>
      <c r="O16" s="317"/>
    </row>
    <row r="17" spans="1:21" ht="27.75" thickBot="1">
      <c r="A17" s="280">
        <v>17</v>
      </c>
      <c r="C17" s="322"/>
      <c r="D17" s="322"/>
      <c r="E17" s="322"/>
      <c r="F17" s="339"/>
      <c r="G17" s="318"/>
      <c r="H17" s="319" t="s">
        <v>524</v>
      </c>
      <c r="I17" s="340" t="str">
        <f t="shared" si="0"/>
        <v>A</v>
      </c>
      <c r="J17" s="314"/>
      <c r="K17" s="321" t="s">
        <v>525</v>
      </c>
      <c r="M17" s="316" t="str">
        <f t="shared" si="1"/>
        <v>未入力あり</v>
      </c>
      <c r="O17" s="317"/>
    </row>
    <row r="18" spans="1:21" ht="14.25" thickBot="1">
      <c r="A18" s="280">
        <v>18</v>
      </c>
      <c r="C18" s="322"/>
      <c r="D18" s="322"/>
      <c r="E18" s="322"/>
      <c r="F18" s="335" t="s">
        <v>526</v>
      </c>
      <c r="G18" s="336"/>
      <c r="H18" s="341" t="s">
        <v>527</v>
      </c>
      <c r="I18" s="342" t="str">
        <f t="shared" si="0"/>
        <v>A</v>
      </c>
      <c r="J18" s="314"/>
      <c r="K18" s="343"/>
      <c r="M18" s="316" t="str">
        <f t="shared" si="1"/>
        <v>未入力あり</v>
      </c>
      <c r="O18" s="317"/>
    </row>
    <row r="19" spans="1:21" ht="14.25" thickBot="1">
      <c r="A19" s="280">
        <v>19</v>
      </c>
      <c r="C19" s="322"/>
      <c r="D19" s="322"/>
      <c r="E19" s="322"/>
      <c r="F19" s="322"/>
      <c r="G19" s="344" t="s">
        <v>528</v>
      </c>
      <c r="H19" s="345" t="s">
        <v>529</v>
      </c>
      <c r="I19" s="346" t="str">
        <f t="shared" si="0"/>
        <v>A</v>
      </c>
      <c r="J19" s="314"/>
      <c r="K19" s="347"/>
      <c r="M19" s="316" t="str">
        <f t="shared" si="1"/>
        <v>未入力あり</v>
      </c>
      <c r="O19" s="317"/>
    </row>
    <row r="20" spans="1:21" ht="14.25" thickBot="1">
      <c r="A20" s="280">
        <v>20</v>
      </c>
      <c r="C20" s="322"/>
      <c r="D20" s="322"/>
      <c r="E20" s="322"/>
      <c r="F20" s="322"/>
      <c r="G20" s="344" t="s">
        <v>530</v>
      </c>
      <c r="H20" s="345" t="s">
        <v>531</v>
      </c>
      <c r="I20" s="346" t="str">
        <f t="shared" si="0"/>
        <v>A</v>
      </c>
      <c r="J20" s="314"/>
      <c r="K20" s="347"/>
      <c r="M20" s="316" t="str">
        <f t="shared" si="1"/>
        <v>未入力あり</v>
      </c>
      <c r="O20" s="317"/>
    </row>
    <row r="21" spans="1:21" ht="14.25" thickBot="1">
      <c r="A21" s="280">
        <v>21</v>
      </c>
      <c r="C21" s="322"/>
      <c r="D21" s="322"/>
      <c r="E21" s="322"/>
      <c r="F21" s="339"/>
      <c r="G21" s="348" t="s">
        <v>532</v>
      </c>
      <c r="H21" s="349" t="s">
        <v>533</v>
      </c>
      <c r="I21" s="350" t="str">
        <f t="shared" si="0"/>
        <v>A</v>
      </c>
      <c r="J21" s="314"/>
      <c r="K21" s="351"/>
      <c r="M21" s="316" t="str">
        <f t="shared" si="1"/>
        <v>未入力あり</v>
      </c>
      <c r="O21" s="317"/>
    </row>
    <row r="22" spans="1:21" ht="14.25" thickBot="1">
      <c r="A22" s="280">
        <v>22</v>
      </c>
      <c r="C22" s="322"/>
      <c r="D22" s="322"/>
      <c r="E22" s="322"/>
      <c r="F22" s="335" t="s">
        <v>534</v>
      </c>
      <c r="G22" s="336"/>
      <c r="H22" s="341" t="s">
        <v>535</v>
      </c>
      <c r="I22" s="342" t="str">
        <f t="shared" si="0"/>
        <v>A</v>
      </c>
      <c r="J22" s="314"/>
      <c r="K22" s="343"/>
      <c r="M22" s="316" t="str">
        <f t="shared" si="1"/>
        <v>未入力あり</v>
      </c>
      <c r="O22" s="317"/>
    </row>
    <row r="23" spans="1:21" ht="27.75" customHeight="1" thickBot="1">
      <c r="A23" s="280">
        <v>23</v>
      </c>
      <c r="C23" s="322"/>
      <c r="D23" s="322"/>
      <c r="E23" s="322"/>
      <c r="F23" s="322"/>
      <c r="G23" s="344" t="s">
        <v>528</v>
      </c>
      <c r="H23" s="345" t="s">
        <v>536</v>
      </c>
      <c r="I23" s="346" t="str">
        <f t="shared" si="0"/>
        <v>A</v>
      </c>
      <c r="J23" s="314"/>
      <c r="K23" s="347" t="s">
        <v>537</v>
      </c>
      <c r="M23" s="316" t="str">
        <f t="shared" si="1"/>
        <v>未入力あり</v>
      </c>
      <c r="O23" s="317"/>
    </row>
    <row r="24" spans="1:21" ht="27.75" thickBot="1">
      <c r="A24" s="280">
        <v>24</v>
      </c>
      <c r="C24" s="322"/>
      <c r="D24" s="322"/>
      <c r="E24" s="322"/>
      <c r="F24" s="322"/>
      <c r="G24" s="344" t="s">
        <v>530</v>
      </c>
      <c r="H24" s="345" t="s">
        <v>538</v>
      </c>
      <c r="I24" s="346" t="str">
        <f t="shared" si="0"/>
        <v>A</v>
      </c>
      <c r="J24" s="314"/>
      <c r="K24" s="347" t="s">
        <v>537</v>
      </c>
      <c r="M24" s="316" t="str">
        <f t="shared" si="1"/>
        <v>未入力あり</v>
      </c>
      <c r="O24" s="317"/>
    </row>
    <row r="25" spans="1:21" ht="41.25" thickBot="1">
      <c r="A25" s="280">
        <v>25</v>
      </c>
      <c r="C25" s="322"/>
      <c r="D25" s="322"/>
      <c r="E25" s="322"/>
      <c r="F25" s="322"/>
      <c r="G25" s="344" t="s">
        <v>532</v>
      </c>
      <c r="H25" s="345" t="s">
        <v>539</v>
      </c>
      <c r="I25" s="346" t="str">
        <f t="shared" si="0"/>
        <v>A</v>
      </c>
      <c r="J25" s="277"/>
      <c r="K25" s="347" t="s">
        <v>540</v>
      </c>
      <c r="M25" s="316" t="str">
        <f>+IF(I25="A",IF(ISBLANK(J25),"未入力あり",IF(J25&gt;0,"○","×")),"")</f>
        <v>未入力あり</v>
      </c>
      <c r="O25" s="317"/>
      <c r="T25" s="352">
        <v>0</v>
      </c>
      <c r="U25" s="353">
        <v>30</v>
      </c>
    </row>
    <row r="26" spans="1:21" ht="27.75" thickBot="1">
      <c r="A26" s="280">
        <v>26</v>
      </c>
      <c r="C26" s="322"/>
      <c r="D26" s="322"/>
      <c r="E26" s="322"/>
      <c r="F26" s="322"/>
      <c r="G26" s="481" t="s">
        <v>541</v>
      </c>
      <c r="H26" s="349" t="s">
        <v>542</v>
      </c>
      <c r="I26" s="350" t="str">
        <f t="shared" si="0"/>
        <v>A</v>
      </c>
      <c r="J26" s="277"/>
      <c r="K26" s="351" t="s">
        <v>543</v>
      </c>
      <c r="M26" s="316" t="str">
        <f>+IF(I26="A",IF(ISBLANK(J26),"未入力あり",IF(J26&gt;=1,"○","×")),"")</f>
        <v>未入力あり</v>
      </c>
      <c r="O26" s="317"/>
      <c r="T26" s="352">
        <v>0</v>
      </c>
      <c r="U26" s="353">
        <v>30</v>
      </c>
    </row>
    <row r="27" spans="1:21" ht="14.25" thickBot="1">
      <c r="A27" s="280">
        <v>27</v>
      </c>
      <c r="C27" s="322"/>
      <c r="D27" s="322"/>
      <c r="E27" s="322"/>
      <c r="F27" s="339"/>
      <c r="G27" s="355"/>
      <c r="H27" s="319" t="s">
        <v>544</v>
      </c>
      <c r="I27" s="340" t="str">
        <f t="shared" si="0"/>
        <v>A</v>
      </c>
      <c r="J27" s="314"/>
      <c r="K27" s="321"/>
      <c r="M27" s="316" t="str">
        <f t="shared" ref="M27:M29" si="2">+IF(I27="A",IF(ISBLANK(J27),"未入力あり",IF(J27="はい","○","×")),"")</f>
        <v>未入力あり</v>
      </c>
      <c r="O27" s="317"/>
    </row>
    <row r="28" spans="1:21" ht="27.75" thickBot="1">
      <c r="A28" s="280">
        <v>28</v>
      </c>
      <c r="C28" s="322"/>
      <c r="D28" s="322"/>
      <c r="E28" s="322"/>
      <c r="F28" s="356" t="s">
        <v>545</v>
      </c>
      <c r="G28" s="357"/>
      <c r="H28" s="358" t="s">
        <v>546</v>
      </c>
      <c r="I28" s="359" t="str">
        <f t="shared" si="0"/>
        <v>A</v>
      </c>
      <c r="J28" s="314"/>
      <c r="K28" s="360" t="s">
        <v>1232</v>
      </c>
      <c r="M28" s="316" t="str">
        <f t="shared" si="2"/>
        <v>未入力あり</v>
      </c>
      <c r="O28" s="317"/>
    </row>
    <row r="29" spans="1:21" ht="27.75" thickBot="1">
      <c r="A29" s="280">
        <v>29</v>
      </c>
      <c r="C29" s="322"/>
      <c r="D29" s="322"/>
      <c r="E29" s="322"/>
      <c r="F29" s="335" t="s">
        <v>547</v>
      </c>
      <c r="G29" s="336"/>
      <c r="H29" s="337" t="s">
        <v>548</v>
      </c>
      <c r="I29" s="338" t="str">
        <f t="shared" si="0"/>
        <v>A</v>
      </c>
      <c r="J29" s="314"/>
      <c r="K29" s="315"/>
      <c r="M29" s="316" t="str">
        <f t="shared" si="2"/>
        <v>未入力あり</v>
      </c>
      <c r="O29" s="317"/>
    </row>
    <row r="30" spans="1:21" ht="38.25" customHeight="1" thickBot="1">
      <c r="A30" s="280">
        <v>30</v>
      </c>
      <c r="C30" s="322"/>
      <c r="D30" s="322"/>
      <c r="E30" s="339"/>
      <c r="F30" s="339"/>
      <c r="G30" s="318"/>
      <c r="H30" s="319" t="s">
        <v>549</v>
      </c>
      <c r="I30" s="340" t="s">
        <v>3</v>
      </c>
      <c r="J30" s="361"/>
      <c r="K30" s="321"/>
      <c r="M30" s="316" t="str">
        <f>+IF(AND($H$3="地域がん診療病院",OR($H$4="地域がん診療病院",$H$4="地域がん診療病院(特例型)",$H$4="新規指定推薦")),"",IF(ISBLANK(J30),"未入力あり","〇"))</f>
        <v>未入力あり</v>
      </c>
      <c r="O30" s="317"/>
    </row>
    <row r="31" spans="1:21" ht="14.25" thickBot="1">
      <c r="A31" s="280">
        <v>31</v>
      </c>
      <c r="C31" s="322"/>
      <c r="D31" s="322"/>
      <c r="E31" s="329" t="s">
        <v>16</v>
      </c>
      <c r="F31" s="330" t="s">
        <v>550</v>
      </c>
      <c r="G31" s="331"/>
      <c r="H31" s="332"/>
      <c r="I31" s="333"/>
      <c r="J31" s="332"/>
      <c r="K31" s="334"/>
      <c r="O31" s="317"/>
    </row>
    <row r="32" spans="1:21" ht="14.25" thickBot="1">
      <c r="A32" s="280">
        <v>32</v>
      </c>
      <c r="C32" s="322"/>
      <c r="D32" s="322"/>
      <c r="E32" s="322"/>
      <c r="F32" s="335" t="s">
        <v>522</v>
      </c>
      <c r="G32" s="336"/>
      <c r="H32" s="337" t="s">
        <v>551</v>
      </c>
      <c r="I32" s="338" t="str">
        <f>+IF(AND($H$3="地域がん診療病院",OR($H$4="地域がん診療病院",$H$4="地域がん診療病院(特例型)",$H$4="新規指定推薦")),"-","A")</f>
        <v>A</v>
      </c>
      <c r="J32" s="314"/>
      <c r="K32" s="315"/>
      <c r="M32" s="316" t="str">
        <f t="shared" ref="M32:M34" si="3">+IF(I32="A",IF(ISBLANK(J32),"未入力あり",IF(J32="はい","○","×")),"")</f>
        <v>未入力あり</v>
      </c>
      <c r="O32" s="317"/>
    </row>
    <row r="33" spans="1:21" ht="14.25" thickBot="1">
      <c r="A33" s="280">
        <v>33</v>
      </c>
      <c r="C33" s="322"/>
      <c r="D33" s="322"/>
      <c r="E33" s="322"/>
      <c r="F33" s="339"/>
      <c r="G33" s="355"/>
      <c r="H33" s="362" t="s">
        <v>552</v>
      </c>
      <c r="I33" s="363" t="s">
        <v>6</v>
      </c>
      <c r="J33" s="314"/>
      <c r="K33" s="364"/>
      <c r="M33" s="316" t="str">
        <f>+IF(AND($H$3="地域がん診療病院",OR($H$4="地域がん診療病院",$H$4="地域がん診療病院(特例型)",$H$4="新規指定推薦")),"",IF(ISBLANK(J33),"未入力あり","〇"))</f>
        <v>未入力あり</v>
      </c>
      <c r="O33" s="317"/>
    </row>
    <row r="34" spans="1:21" ht="14.25" thickBot="1">
      <c r="A34" s="280">
        <v>34</v>
      </c>
      <c r="C34" s="322"/>
      <c r="D34" s="322"/>
      <c r="E34" s="322"/>
      <c r="F34" s="335" t="s">
        <v>526</v>
      </c>
      <c r="G34" s="336"/>
      <c r="H34" s="337" t="s">
        <v>553</v>
      </c>
      <c r="I34" s="338" t="str">
        <f>+IF(AND($H$3="地域がん診療病院",OR($H$4="地域がん診療病院",$H$4="地域がん診療病院(特例型)",$H$4="新規指定推薦")),"-","A")</f>
        <v>A</v>
      </c>
      <c r="J34" s="314"/>
      <c r="K34" s="315"/>
      <c r="M34" s="316" t="str">
        <f t="shared" si="3"/>
        <v>未入力あり</v>
      </c>
      <c r="O34" s="317"/>
    </row>
    <row r="35" spans="1:21" ht="14.25" thickBot="1">
      <c r="A35" s="280">
        <v>35</v>
      </c>
      <c r="C35" s="322"/>
      <c r="D35" s="322"/>
      <c r="E35" s="322"/>
      <c r="F35" s="339"/>
      <c r="G35" s="318"/>
      <c r="H35" s="319" t="s">
        <v>554</v>
      </c>
      <c r="I35" s="340" t="str">
        <f>+IF(AND($H$3="地域がん診療病院",OR($H$4="地域がん診療病院",$H$4="地域がん診療病院(特例型)",$H$4="新規指定推薦")),"-","C")</f>
        <v>C</v>
      </c>
      <c r="J35" s="314"/>
      <c r="K35" s="321"/>
      <c r="M35" s="316" t="str">
        <f>IF(AND(I35="C",J35=""),"未入力あり",IF(AND(I35="C",J35&lt;&gt;""),"〇",IF(I35="-","")))</f>
        <v>未入力あり</v>
      </c>
      <c r="O35" s="317"/>
    </row>
    <row r="36" spans="1:21" ht="14.25" thickBot="1">
      <c r="A36" s="280">
        <v>36</v>
      </c>
      <c r="C36" s="322"/>
      <c r="D36" s="322"/>
      <c r="E36" s="322"/>
      <c r="F36" s="335" t="s">
        <v>534</v>
      </c>
      <c r="G36" s="336"/>
      <c r="H36" s="337" t="s">
        <v>820</v>
      </c>
      <c r="I36" s="875" t="str">
        <f>+IF(AND($H$3="地域がん診療病院",OR($H$4="地域がん診療病院",$H$4="地域がん診療病院(特例型)",$H$4="新規指定推薦")),"-","C/-")</f>
        <v>C/-</v>
      </c>
      <c r="J36" s="314"/>
      <c r="K36" s="315"/>
      <c r="M36" s="316" t="str">
        <f>IF(AND(I36="C/-",J36=""),"未入力あり",IF(AND(I36="C/-",J36&lt;&gt;""),"〇",IF(I36="-","")))</f>
        <v>未入力あり</v>
      </c>
      <c r="O36" s="317"/>
    </row>
    <row r="37" spans="1:21" ht="14.25" thickBot="1">
      <c r="A37" s="280">
        <v>37</v>
      </c>
      <c r="C37" s="322"/>
      <c r="D37" s="322"/>
      <c r="E37" s="322"/>
      <c r="F37" s="339"/>
      <c r="G37" s="318"/>
      <c r="H37" s="319" t="s">
        <v>821</v>
      </c>
      <c r="I37" s="876" t="str">
        <f>+IF(AND($H$3="地域がん診療病院",OR($H$4="地域がん診療病院",$H$4="地域がん診療病院(特例型)",$H$4="新規指定推薦")),"-","C/-")</f>
        <v>C/-</v>
      </c>
      <c r="J37" s="314"/>
      <c r="K37" s="321"/>
      <c r="M37" s="316" t="str">
        <f>IF(AND(I37="C/-",J37=""),"未入力あり",IF(AND(I37="C/-",J37&lt;&gt;""),"〇",IF(I37="-","")))</f>
        <v>未入力あり</v>
      </c>
      <c r="O37" s="317"/>
    </row>
    <row r="38" spans="1:21" ht="14.25" thickBot="1">
      <c r="A38" s="280">
        <v>38</v>
      </c>
      <c r="C38" s="322"/>
      <c r="D38" s="322"/>
      <c r="E38" s="322"/>
      <c r="F38" s="335" t="s">
        <v>545</v>
      </c>
      <c r="G38" s="365"/>
      <c r="H38" s="366" t="s">
        <v>822</v>
      </c>
      <c r="I38" s="883" t="str">
        <f>+IF(AND($H$3="地域がん診療病院",OR($H$4="地域がん診療病院",$H$4="地域がん診療病院(特例型)",$H$4="新規指定推薦")),"-","A/-")</f>
        <v>A/-</v>
      </c>
      <c r="J38" s="314"/>
      <c r="K38" s="367"/>
      <c r="M38" s="316" t="str">
        <f>IF(AND(I38="A/-",J38=""),"未入力あり",IF(AND(I38="A/-",J38&lt;&gt;""),"〇",IF(I38="-","")))</f>
        <v>未入力あり</v>
      </c>
      <c r="O38" s="317"/>
    </row>
    <row r="39" spans="1:21" ht="14.25" thickBot="1">
      <c r="A39" s="280">
        <v>39</v>
      </c>
      <c r="C39" s="322"/>
      <c r="D39" s="322"/>
      <c r="E39" s="322"/>
      <c r="F39" s="339"/>
      <c r="G39" s="355"/>
      <c r="H39" s="368" t="s">
        <v>555</v>
      </c>
      <c r="I39" s="884" t="s">
        <v>3</v>
      </c>
      <c r="J39" s="314"/>
      <c r="K39" s="369"/>
      <c r="M39" s="316" t="str">
        <f>+IF(AND($H$3="地域がん診療病院",OR($H$4="地域がん診療病院",$H$4="地域がん診療病院(特例型)",$H$4="新規指定推薦")),"",IF(ISBLANK(J39),"未入力あり","〇"))</f>
        <v>未入力あり</v>
      </c>
      <c r="O39" s="317"/>
    </row>
    <row r="40" spans="1:21" ht="27.75" thickBot="1">
      <c r="A40" s="280">
        <v>40</v>
      </c>
      <c r="C40" s="322"/>
      <c r="D40" s="322"/>
      <c r="E40" s="322"/>
      <c r="F40" s="335" t="s">
        <v>547</v>
      </c>
      <c r="G40" s="336"/>
      <c r="H40" s="337" t="s">
        <v>823</v>
      </c>
      <c r="I40" s="875" t="str">
        <f>+IF(AND($H$3="地域がん診療病院",OR($H$4="地域がん診療病院",$H$4="地域がん診療病院(特例型)",$H$4="新規指定推薦")),"-","A/-")</f>
        <v>A/-</v>
      </c>
      <c r="J40" s="314"/>
      <c r="K40" s="315"/>
      <c r="M40" s="316" t="str">
        <f>IF(AND(I40="A/-",J40=""),"未入力あり",IF(AND(I40="A/-",J40&lt;&gt;""),"〇",IF(I40="-","")))</f>
        <v>未入力あり</v>
      </c>
      <c r="O40" s="317"/>
    </row>
    <row r="41" spans="1:21" ht="14.25" thickBot="1">
      <c r="A41" s="280">
        <v>41</v>
      </c>
      <c r="C41" s="322"/>
      <c r="D41" s="322"/>
      <c r="E41" s="322"/>
      <c r="F41" s="322"/>
      <c r="H41" s="370" t="s">
        <v>556</v>
      </c>
      <c r="I41" s="885" t="s">
        <v>6</v>
      </c>
      <c r="J41" s="314"/>
      <c r="K41" s="371"/>
      <c r="M41" s="316" t="str">
        <f>+IF(AND($H$3="地域がん診療病院",OR($H$4="地域がん診療病院",$H$4="地域がん診療病院(特例型)",$H$4="新規指定推薦")),"",IF(ISBLANK(J41),"未入力あり","〇"))</f>
        <v>未入力あり</v>
      </c>
      <c r="O41" s="317"/>
    </row>
    <row r="42" spans="1:21" ht="14.25" thickBot="1">
      <c r="A42" s="280">
        <v>42</v>
      </c>
      <c r="C42" s="322"/>
      <c r="D42" s="322"/>
      <c r="E42" s="322"/>
      <c r="F42" s="339"/>
      <c r="G42" s="355"/>
      <c r="H42" s="368" t="s">
        <v>557</v>
      </c>
      <c r="I42" s="884" t="s">
        <v>3</v>
      </c>
      <c r="J42" s="314"/>
      <c r="K42" s="369"/>
      <c r="M42" s="316" t="str">
        <f>+IF(AND($H$3="地域がん診療病院",OR($H$4="地域がん診療病院",$H$4="地域がん診療病院(特例型)",$H$4="新規指定推薦")),"",IF(ISBLANK(J42),"未入力あり","〇"))</f>
        <v>未入力あり</v>
      </c>
      <c r="O42" s="317"/>
    </row>
    <row r="43" spans="1:21" ht="13.5" customHeight="1" thickBot="1">
      <c r="A43" s="280">
        <v>43</v>
      </c>
      <c r="C43" s="322"/>
      <c r="D43" s="322"/>
      <c r="E43" s="322"/>
      <c r="F43" s="335" t="s">
        <v>558</v>
      </c>
      <c r="G43" s="336"/>
      <c r="H43" s="337" t="s">
        <v>824</v>
      </c>
      <c r="I43" s="875" t="str">
        <f>+IF(AND($H$3="地域がん診療病院",OR($H$4="地域がん診療病院",$H$4="地域がん診療病院(特例型)",$H$4="新規指定推薦")),"-","A/-")</f>
        <v>A/-</v>
      </c>
      <c r="J43" s="314"/>
      <c r="K43" s="372"/>
      <c r="M43" s="316" t="str">
        <f>+IF(I43="A/-",IF(ISBLANK(J43),"未入力あり",IF(J43="はい","○","×")),"")</f>
        <v>未入力あり</v>
      </c>
      <c r="O43" s="317"/>
    </row>
    <row r="44" spans="1:21" ht="14.25" thickBot="1">
      <c r="A44" s="280">
        <v>44</v>
      </c>
      <c r="C44" s="322"/>
      <c r="D44" s="322"/>
      <c r="E44" s="322"/>
      <c r="F44" s="322"/>
      <c r="H44" s="370" t="s">
        <v>559</v>
      </c>
      <c r="I44" s="875" t="s">
        <v>6</v>
      </c>
      <c r="J44" s="277"/>
      <c r="K44" s="373"/>
      <c r="M44" s="316" t="str">
        <f>+IF($J$43="はい",IF(ISBLANK(J44),"未入力あり",IF(J44&lt;&gt;"","○","×")),"")</f>
        <v/>
      </c>
      <c r="O44" s="317"/>
      <c r="U44" s="353">
        <v>202409</v>
      </c>
    </row>
    <row r="45" spans="1:21" ht="42" customHeight="1" thickBot="1">
      <c r="A45" s="280">
        <v>45</v>
      </c>
      <c r="C45" s="322"/>
      <c r="D45" s="322"/>
      <c r="E45" s="322"/>
      <c r="F45" s="322"/>
      <c r="H45" s="370" t="s">
        <v>560</v>
      </c>
      <c r="I45" s="886" t="s">
        <v>6</v>
      </c>
      <c r="J45" s="361"/>
      <c r="K45" s="371"/>
      <c r="M45" s="316" t="str">
        <f t="shared" ref="M45:M46" si="4">+IF($J$43="はい",IF(ISBLANK(J45),"未入力あり",IF(J45&lt;&gt;"","○","×")),"")</f>
        <v/>
      </c>
      <c r="O45" s="317"/>
    </row>
    <row r="46" spans="1:21" ht="14.25" thickBot="1">
      <c r="A46" s="280">
        <v>46</v>
      </c>
      <c r="C46" s="322"/>
      <c r="D46" s="322"/>
      <c r="E46" s="322"/>
      <c r="F46" s="322"/>
      <c r="H46" s="375" t="s">
        <v>561</v>
      </c>
      <c r="I46" s="887" t="s">
        <v>6</v>
      </c>
      <c r="J46" s="314"/>
      <c r="K46" s="377"/>
      <c r="M46" s="316" t="str">
        <f t="shared" si="4"/>
        <v/>
      </c>
      <c r="O46" s="317"/>
    </row>
    <row r="47" spans="1:21" ht="14.25" thickBot="1">
      <c r="A47" s="280">
        <v>47</v>
      </c>
      <c r="C47" s="322"/>
      <c r="D47" s="322"/>
      <c r="E47" s="322"/>
      <c r="F47" s="356" t="s">
        <v>562</v>
      </c>
      <c r="G47" s="357"/>
      <c r="H47" s="358" t="s">
        <v>563</v>
      </c>
      <c r="I47" s="378" t="str">
        <f>+IF(AND($H$3="地域がん診療病院",OR($H$4="地域がん診療病院",$H$4="地域がん診療病院(特例型)",$H$4="新規指定推薦")),"-","C")</f>
        <v>C</v>
      </c>
      <c r="J47" s="314"/>
      <c r="K47" s="379"/>
      <c r="M47" s="316" t="str">
        <f>IF(AND(I47="C",J47=""),"未入力あり",IF(AND(I47="C",J47&lt;&gt;""),"〇",IF(I47="-","")))</f>
        <v>未入力あり</v>
      </c>
      <c r="O47" s="317"/>
    </row>
    <row r="48" spans="1:21" ht="14.25" thickBot="1">
      <c r="A48" s="280">
        <v>48</v>
      </c>
      <c r="C48" s="322"/>
      <c r="D48" s="322"/>
      <c r="E48" s="322"/>
      <c r="F48" s="356" t="s">
        <v>564</v>
      </c>
      <c r="G48" s="357"/>
      <c r="H48" s="358" t="s">
        <v>565</v>
      </c>
      <c r="I48" s="359" t="str">
        <f>+IF(AND($H$3="地域がん診療病院",OR($H$4="地域がん診療病院",$H$4="地域がん診療病院(特例型)",$H$4="新規指定推薦")),"-","A")</f>
        <v>A</v>
      </c>
      <c r="J48" s="314"/>
      <c r="K48" s="360"/>
      <c r="M48" s="316" t="str">
        <f>+IF(I48="A",IF(ISBLANK(J48),"未入力あり",IF(J48="はい","○","×")),"")</f>
        <v>未入力あり</v>
      </c>
      <c r="O48" s="317"/>
    </row>
    <row r="49" spans="1:15" ht="14.25" thickBot="1">
      <c r="A49" s="280">
        <v>49</v>
      </c>
      <c r="C49" s="322"/>
      <c r="D49" s="322"/>
      <c r="E49" s="339"/>
      <c r="F49" s="339" t="s">
        <v>566</v>
      </c>
      <c r="G49" s="318"/>
      <c r="H49" s="380" t="s">
        <v>567</v>
      </c>
      <c r="I49" s="381" t="str">
        <f>+IF(AND($H$3="地域がん診療病院",OR($H$4="地域がん診療病院",$H$4="地域がん診療病院(特例型)",$H$4="新規指定推薦")),"-","A")</f>
        <v>A</v>
      </c>
      <c r="J49" s="314"/>
      <c r="K49" s="369"/>
      <c r="M49" s="316" t="str">
        <f t="shared" ref="M49:M110" si="5">+IF(I49="A",IF(ISBLANK(J49),"未入力あり",IF(J49="はい","○","×")),"")</f>
        <v>未入力あり</v>
      </c>
      <c r="O49" s="317"/>
    </row>
    <row r="50" spans="1:15" ht="14.25" thickBot="1">
      <c r="A50" s="280">
        <v>50</v>
      </c>
      <c r="C50" s="322"/>
      <c r="D50" s="322"/>
      <c r="E50" s="329" t="s">
        <v>12</v>
      </c>
      <c r="F50" s="330" t="s">
        <v>568</v>
      </c>
      <c r="G50" s="331"/>
      <c r="H50" s="332"/>
      <c r="I50" s="333"/>
      <c r="J50" s="332"/>
      <c r="K50" s="334"/>
      <c r="O50" s="317"/>
    </row>
    <row r="51" spans="1:15" ht="27.75" thickBot="1">
      <c r="A51" s="280">
        <v>51</v>
      </c>
      <c r="C51" s="322"/>
      <c r="D51" s="322"/>
      <c r="E51" s="322"/>
      <c r="F51" s="335" t="s">
        <v>522</v>
      </c>
      <c r="G51" s="336"/>
      <c r="H51" s="337" t="s">
        <v>569</v>
      </c>
      <c r="I51" s="338" t="str">
        <f t="shared" ref="I51:I59" si="6">+IF(AND($H$3="地域がん診療病院",OR($H$4="地域がん診療病院",$H$4="地域がん診療病院(特例型)",$H$4="新規指定推薦")),"-","A")</f>
        <v>A</v>
      </c>
      <c r="J51" s="314"/>
      <c r="K51" s="315"/>
      <c r="M51" s="316" t="str">
        <f t="shared" si="5"/>
        <v>未入力あり</v>
      </c>
      <c r="O51" s="317"/>
    </row>
    <row r="52" spans="1:15" ht="21.75" customHeight="1" thickBot="1">
      <c r="A52" s="280">
        <v>52</v>
      </c>
      <c r="C52" s="322"/>
      <c r="D52" s="322"/>
      <c r="E52" s="322"/>
      <c r="F52" s="335" t="s">
        <v>526</v>
      </c>
      <c r="G52" s="336"/>
      <c r="H52" s="337" t="s">
        <v>825</v>
      </c>
      <c r="I52" s="338" t="str">
        <f t="shared" si="6"/>
        <v>A</v>
      </c>
      <c r="J52" s="314"/>
      <c r="K52" s="315"/>
      <c r="M52" s="316" t="str">
        <f t="shared" si="5"/>
        <v>未入力あり</v>
      </c>
      <c r="O52" s="317"/>
    </row>
    <row r="53" spans="1:15" ht="27.75" thickBot="1">
      <c r="A53" s="280">
        <v>53</v>
      </c>
      <c r="C53" s="322"/>
      <c r="D53" s="322"/>
      <c r="E53" s="322"/>
      <c r="F53" s="339"/>
      <c r="G53" s="318"/>
      <c r="H53" s="319" t="s">
        <v>570</v>
      </c>
      <c r="I53" s="320" t="str">
        <f t="shared" si="6"/>
        <v>A</v>
      </c>
      <c r="J53" s="314"/>
      <c r="K53" s="321"/>
      <c r="M53" s="316" t="str">
        <f t="shared" si="5"/>
        <v>未入力あり</v>
      </c>
      <c r="O53" s="317"/>
    </row>
    <row r="54" spans="1:15" ht="27.75" thickBot="1">
      <c r="A54" s="280">
        <v>54</v>
      </c>
      <c r="C54" s="322"/>
      <c r="D54" s="322"/>
      <c r="E54" s="322"/>
      <c r="F54" s="322" t="s">
        <v>534</v>
      </c>
      <c r="H54" s="341" t="s">
        <v>571</v>
      </c>
      <c r="I54" s="342" t="str">
        <f t="shared" si="6"/>
        <v>A</v>
      </c>
      <c r="J54" s="314"/>
      <c r="K54" s="343" t="s">
        <v>572</v>
      </c>
      <c r="M54" s="316" t="str">
        <f t="shared" si="5"/>
        <v>未入力あり</v>
      </c>
      <c r="O54" s="317"/>
    </row>
    <row r="55" spans="1:15" ht="27.75" thickBot="1">
      <c r="A55" s="280">
        <v>55</v>
      </c>
      <c r="C55" s="322"/>
      <c r="D55" s="322"/>
      <c r="E55" s="322"/>
      <c r="F55" s="322"/>
      <c r="G55" s="344" t="s">
        <v>528</v>
      </c>
      <c r="H55" s="345" t="s">
        <v>573</v>
      </c>
      <c r="I55" s="346" t="str">
        <f t="shared" si="6"/>
        <v>A</v>
      </c>
      <c r="J55" s="314"/>
      <c r="K55" s="343" t="s">
        <v>572</v>
      </c>
      <c r="M55" s="316" t="str">
        <f t="shared" si="5"/>
        <v>未入力あり</v>
      </c>
      <c r="O55" s="317"/>
    </row>
    <row r="56" spans="1:15" ht="27.75" thickBot="1">
      <c r="A56" s="280">
        <v>56</v>
      </c>
      <c r="C56" s="322"/>
      <c r="D56" s="322"/>
      <c r="E56" s="322"/>
      <c r="F56" s="322"/>
      <c r="G56" s="354" t="s">
        <v>530</v>
      </c>
      <c r="H56" s="345" t="s">
        <v>574</v>
      </c>
      <c r="I56" s="346" t="str">
        <f t="shared" si="6"/>
        <v>A</v>
      </c>
      <c r="J56" s="314"/>
      <c r="K56" s="343" t="s">
        <v>572</v>
      </c>
      <c r="M56" s="316" t="str">
        <f t="shared" si="5"/>
        <v>未入力あり</v>
      </c>
      <c r="O56" s="317"/>
    </row>
    <row r="57" spans="1:15" ht="14.25" thickBot="1">
      <c r="A57" s="280">
        <v>57</v>
      </c>
      <c r="C57" s="322"/>
      <c r="D57" s="322"/>
      <c r="E57" s="322"/>
      <c r="F57" s="322"/>
      <c r="G57" s="382"/>
      <c r="H57" s="383" t="s">
        <v>575</v>
      </c>
      <c r="I57" s="384" t="str">
        <f t="shared" si="6"/>
        <v>A</v>
      </c>
      <c r="J57" s="314"/>
      <c r="K57" s="385"/>
      <c r="M57" s="316" t="str">
        <f t="shared" si="5"/>
        <v>未入力あり</v>
      </c>
      <c r="O57" s="317"/>
    </row>
    <row r="58" spans="1:15" ht="14.25" thickBot="1">
      <c r="A58" s="280">
        <v>58</v>
      </c>
      <c r="C58" s="322"/>
      <c r="D58" s="322"/>
      <c r="E58" s="322"/>
      <c r="F58" s="335" t="s">
        <v>545</v>
      </c>
      <c r="G58" s="336"/>
      <c r="H58" s="337" t="s">
        <v>576</v>
      </c>
      <c r="I58" s="338" t="str">
        <f t="shared" si="6"/>
        <v>A</v>
      </c>
      <c r="J58" s="314"/>
      <c r="K58" s="315" t="s">
        <v>577</v>
      </c>
      <c r="M58" s="316" t="str">
        <f t="shared" si="5"/>
        <v>未入力あり</v>
      </c>
      <c r="O58" s="317"/>
    </row>
    <row r="59" spans="1:15" ht="14.25" thickBot="1">
      <c r="A59" s="280">
        <v>59</v>
      </c>
      <c r="C59" s="322"/>
      <c r="D59" s="322"/>
      <c r="E59" s="322"/>
      <c r="F59" s="322"/>
      <c r="H59" s="386" t="s">
        <v>578</v>
      </c>
      <c r="I59" s="387" t="str">
        <f t="shared" si="6"/>
        <v>A</v>
      </c>
      <c r="J59" s="314"/>
      <c r="K59" s="388"/>
      <c r="M59" s="316" t="str">
        <f t="shared" si="5"/>
        <v>未入力あり</v>
      </c>
      <c r="O59" s="317"/>
    </row>
    <row r="60" spans="1:15" ht="14.25" thickBot="1">
      <c r="A60" s="280">
        <v>60</v>
      </c>
      <c r="C60" s="322"/>
      <c r="D60" s="322"/>
      <c r="E60" s="322"/>
      <c r="F60" s="339"/>
      <c r="G60" s="318"/>
      <c r="H60" s="380" t="s">
        <v>579</v>
      </c>
      <c r="I60" s="888" t="str">
        <f>+IF(AND($H$3="地域がん診療病院",OR($H$4="地域がん診療病院",$H$4="地域がん診療病院(特例型)",$H$4="新規指定推薦")),"-","C")</f>
        <v>C</v>
      </c>
      <c r="J60" s="314"/>
      <c r="K60" s="369"/>
      <c r="M60" s="316" t="str">
        <f>+IF(I60="C",IF(ISBLANK(J60),"未入力あり",IF(J60="はい","○","×")),"")</f>
        <v>未入力あり</v>
      </c>
      <c r="O60" s="317"/>
    </row>
    <row r="61" spans="1:15" ht="27.75" thickBot="1">
      <c r="A61" s="280">
        <v>61</v>
      </c>
      <c r="C61" s="322"/>
      <c r="D61" s="322"/>
      <c r="E61" s="322"/>
      <c r="F61" s="322" t="s">
        <v>547</v>
      </c>
      <c r="H61" s="337" t="s">
        <v>580</v>
      </c>
      <c r="I61" s="338" t="str">
        <f>+IF(AND($H$3="地域がん診療病院",OR($H$4="地域がん診療病院",$H$4="地域がん診療病院(特例型)",$H$4="新規指定推薦")),"-","A")</f>
        <v>A</v>
      </c>
      <c r="J61" s="314"/>
      <c r="K61" s="315"/>
      <c r="M61" s="316" t="str">
        <f t="shared" si="5"/>
        <v>未入力あり</v>
      </c>
      <c r="O61" s="317"/>
    </row>
    <row r="62" spans="1:15" ht="14.25" thickBot="1">
      <c r="A62" s="280">
        <v>62</v>
      </c>
      <c r="C62" s="322"/>
      <c r="D62" s="322"/>
      <c r="E62" s="322"/>
      <c r="F62" s="322"/>
      <c r="H62" s="319" t="s">
        <v>581</v>
      </c>
      <c r="I62" s="320" t="str">
        <f>+IF(AND($H$3="地域がん診療病院",OR($H$4="地域がん診療病院",$H$4="地域がん診療病院(特例型)",$H$4="新規指定推薦")),"-","A")</f>
        <v>A</v>
      </c>
      <c r="J62" s="314"/>
      <c r="K62" s="321"/>
      <c r="M62" s="316" t="str">
        <f t="shared" si="5"/>
        <v>未入力あり</v>
      </c>
      <c r="O62" s="317"/>
    </row>
    <row r="63" spans="1:15" ht="14.25" thickBot="1">
      <c r="A63" s="280">
        <v>63</v>
      </c>
      <c r="C63" s="322"/>
      <c r="D63" s="322"/>
      <c r="E63" s="322"/>
      <c r="F63" s="335" t="s">
        <v>558</v>
      </c>
      <c r="G63" s="336"/>
      <c r="H63" s="341" t="s">
        <v>582</v>
      </c>
      <c r="I63" s="342" t="str">
        <f>+IF(AND($H$3="地域がん診療病院",OR($H$4="地域がん診療病院",$H$4="地域がん診療病院(特例型)",$H$4="新規指定推薦")),"-","A")</f>
        <v>A</v>
      </c>
      <c r="J63" s="314"/>
      <c r="K63" s="343"/>
      <c r="M63" s="316" t="str">
        <f t="shared" si="5"/>
        <v>未入力あり</v>
      </c>
      <c r="O63" s="317"/>
    </row>
    <row r="64" spans="1:15" ht="27.75" thickBot="1">
      <c r="A64" s="280">
        <v>64</v>
      </c>
      <c r="C64" s="322"/>
      <c r="D64" s="322"/>
      <c r="E64" s="322"/>
      <c r="F64" s="322"/>
      <c r="G64" s="344" t="s">
        <v>528</v>
      </c>
      <c r="H64" s="345" t="s">
        <v>583</v>
      </c>
      <c r="I64" s="346" t="str">
        <f>+IF(AND($H$3="地域がん診療病院",OR($H$4="地域がん診療病院",$H$4="地域がん診療病院(特例型)",$H$4="新規指定推薦")),"-","A")</f>
        <v>A</v>
      </c>
      <c r="J64" s="314"/>
      <c r="K64" s="347"/>
      <c r="M64" s="316" t="str">
        <f t="shared" si="5"/>
        <v>未入力あり</v>
      </c>
      <c r="O64" s="317"/>
    </row>
    <row r="65" spans="1:15" ht="27.75" thickBot="1">
      <c r="A65" s="280">
        <v>65</v>
      </c>
      <c r="C65" s="322"/>
      <c r="D65" s="322"/>
      <c r="E65" s="322"/>
      <c r="F65" s="339"/>
      <c r="G65" s="348" t="s">
        <v>530</v>
      </c>
      <c r="H65" s="349" t="s">
        <v>584</v>
      </c>
      <c r="I65" s="350" t="str">
        <f>+IF(AND($H$3="地域がん診療病院",OR($H$4="地域がん診療病院",$H$4="地域がん診療病院(特例型)",$H$4="新規指定推薦")),"-","C")</f>
        <v>C</v>
      </c>
      <c r="J65" s="314"/>
      <c r="K65" s="351" t="s">
        <v>585</v>
      </c>
      <c r="M65" s="316" t="str">
        <f>IF(AND(I65="C",J65=""),"未入力あり",IF(AND(I65="C",J65&lt;&gt;""),"〇",IF(I65="-","")))</f>
        <v>未入力あり</v>
      </c>
      <c r="O65" s="317"/>
    </row>
    <row r="66" spans="1:15" ht="41.25" thickBot="1">
      <c r="A66" s="280">
        <v>66</v>
      </c>
      <c r="C66" s="322"/>
      <c r="D66" s="322"/>
      <c r="E66" s="322"/>
      <c r="F66" s="322" t="s">
        <v>562</v>
      </c>
      <c r="H66" s="358" t="s">
        <v>355</v>
      </c>
      <c r="I66" s="359" t="str">
        <f>+IF(AND($H$3="地域がん診療病院",OR($H$4="地域がん診療病院",$H$4="地域がん診療病院(特例型)",$H$4="新規指定推薦")),"-","A")</f>
        <v>A</v>
      </c>
      <c r="J66" s="314"/>
      <c r="K66" s="360" t="s">
        <v>586</v>
      </c>
      <c r="M66" s="316" t="str">
        <f t="shared" si="5"/>
        <v>未入力あり</v>
      </c>
      <c r="O66" s="317"/>
    </row>
    <row r="67" spans="1:15" ht="27.75" thickBot="1">
      <c r="A67" s="280">
        <v>67</v>
      </c>
      <c r="C67" s="322"/>
      <c r="D67" s="322"/>
      <c r="E67" s="322"/>
      <c r="F67" s="356" t="s">
        <v>564</v>
      </c>
      <c r="G67" s="357"/>
      <c r="H67" s="358" t="s">
        <v>587</v>
      </c>
      <c r="I67" s="359" t="str">
        <f>+IF(AND($H$3="地域がん診療病院",OR($H$4="地域がん診療病院",$H$4="地域がん診療病院(特例型)",$H$4="新規指定推薦")),"-","A")</f>
        <v>A</v>
      </c>
      <c r="J67" s="314"/>
      <c r="K67" s="360"/>
      <c r="M67" s="316" t="str">
        <f t="shared" si="5"/>
        <v>未入力あり</v>
      </c>
      <c r="O67" s="317"/>
    </row>
    <row r="68" spans="1:15" ht="27.75" thickBot="1">
      <c r="A68" s="280">
        <v>68</v>
      </c>
      <c r="C68" s="322"/>
      <c r="D68" s="322"/>
      <c r="E68" s="322"/>
      <c r="F68" s="322" t="s">
        <v>566</v>
      </c>
      <c r="H68" s="358" t="s">
        <v>588</v>
      </c>
      <c r="I68" s="359" t="str">
        <f>+IF(AND($H$3="地域がん診療病院",OR($H$4="地域がん診療病院",$H$4="地域がん診療病院(特例型)",$H$4="新規指定推薦")),"-","A")</f>
        <v>A</v>
      </c>
      <c r="J68" s="314"/>
      <c r="K68" s="360"/>
      <c r="M68" s="316" t="str">
        <f t="shared" si="5"/>
        <v>未入力あり</v>
      </c>
      <c r="O68" s="317"/>
    </row>
    <row r="69" spans="1:15" ht="14.25" thickBot="1">
      <c r="A69" s="280">
        <v>69</v>
      </c>
      <c r="C69" s="322"/>
      <c r="D69" s="322"/>
      <c r="E69" s="322"/>
      <c r="F69" s="335" t="s">
        <v>589</v>
      </c>
      <c r="G69" s="336"/>
      <c r="H69" s="341" t="s">
        <v>590</v>
      </c>
      <c r="I69" s="889" t="str">
        <f>+IF(AND($H$3="地域がん診療病院",OR($H$4="地域がん診療病院",$H$4="地域がん診療病院(特例型)",$H$4="新規指定推薦")),"-","C")</f>
        <v>C</v>
      </c>
      <c r="J69" s="314"/>
      <c r="K69" s="343" t="s">
        <v>591</v>
      </c>
      <c r="M69" s="316" t="str">
        <f>+IF(I69="C",IF(ISBLANK(J69),"未入力あり",IF(J69="はい","○","×")),"")</f>
        <v>未入力あり</v>
      </c>
      <c r="O69" s="317"/>
    </row>
    <row r="70" spans="1:15" ht="14.25" thickBot="1">
      <c r="A70" s="280">
        <v>70</v>
      </c>
      <c r="C70" s="322"/>
      <c r="D70" s="322"/>
      <c r="E70" s="322"/>
      <c r="F70" s="322"/>
      <c r="G70" s="354" t="s">
        <v>528</v>
      </c>
      <c r="H70" s="389" t="s">
        <v>592</v>
      </c>
      <c r="I70" s="890" t="str">
        <f>+IF(AND($H$3="地域がん診療病院",OR($H$4="地域がん診療病院",$H$4="地域がん診療病院(特例型)",$H$4="新規指定推薦")),"-","C")</f>
        <v>C</v>
      </c>
      <c r="J70" s="314"/>
      <c r="K70" s="391"/>
      <c r="M70" s="316" t="str">
        <f>+IF(I70="C",IF(ISBLANK(J70),"未入力あり",IF(J70="はい","○","×")),"")</f>
        <v>未入力あり</v>
      </c>
      <c r="O70" s="317"/>
    </row>
    <row r="71" spans="1:15" ht="27.75" thickBot="1">
      <c r="A71" s="280">
        <v>71</v>
      </c>
      <c r="C71" s="322"/>
      <c r="D71" s="322"/>
      <c r="E71" s="322"/>
      <c r="F71" s="322"/>
      <c r="G71" s="392"/>
      <c r="H71" s="389" t="s">
        <v>593</v>
      </c>
      <c r="I71" s="891" t="str">
        <f>+IF(AND($H$3="地域がん診療病院",OR($H$4="地域がん診療病院",$H$4="地域がん診療病院(特例型)",$H$4="新規指定推薦")),"-","C")</f>
        <v>C</v>
      </c>
      <c r="J71" s="280" t="str">
        <f>+IF(AND(ISBLANK(J72),ISBLANK(J73)),"",IF(OR(J72="はい",J73="はい"),"はい","いいえ "))</f>
        <v/>
      </c>
      <c r="K71" s="391" t="s">
        <v>594</v>
      </c>
      <c r="M71" s="316" t="str">
        <f>+IF(I71="C",IF(AND(ISBLANK(J72),ISBLANK(J73)),"未入力あり",IF(J71="はい","○","×")),"")</f>
        <v>未入力あり</v>
      </c>
      <c r="O71" s="317"/>
    </row>
    <row r="72" spans="1:15" ht="14.25" thickBot="1">
      <c r="A72" s="280">
        <v>72</v>
      </c>
      <c r="C72" s="322"/>
      <c r="D72" s="322"/>
      <c r="E72" s="322"/>
      <c r="F72" s="322"/>
      <c r="G72" s="392"/>
      <c r="H72" s="393" t="s">
        <v>595</v>
      </c>
      <c r="I72" s="394" t="s">
        <v>3</v>
      </c>
      <c r="J72" s="314"/>
      <c r="K72" s="371"/>
      <c r="M72" s="316" t="str">
        <f>+IF(AND($H$3="地域がん診療病院",OR($H$4="地域がん診療病院",$H$4="地域がん診療病院(特例型)",$H$4="新規指定推薦")),"",IF(ISBLANK(J72),"未入力あり","〇"))</f>
        <v>未入力あり</v>
      </c>
      <c r="O72" s="317"/>
    </row>
    <row r="73" spans="1:15" ht="14.25" thickBot="1">
      <c r="A73" s="280">
        <v>73</v>
      </c>
      <c r="C73" s="322"/>
      <c r="D73" s="322"/>
      <c r="E73" s="322"/>
      <c r="F73" s="322"/>
      <c r="G73" s="392"/>
      <c r="H73" s="395" t="s">
        <v>596</v>
      </c>
      <c r="I73" s="396" t="s">
        <v>3</v>
      </c>
      <c r="J73" s="314"/>
      <c r="K73" s="397"/>
      <c r="M73" s="316" t="str">
        <f>+IF(AND($H$3="地域がん診療病院",OR($H$4="地域がん診療病院",$H$4="地域がん診療病院(特例型)",$H$4="新規指定推薦")),"",IF(ISBLANK(J73),"未入力あり","〇"))</f>
        <v>未入力あり</v>
      </c>
      <c r="O73" s="317"/>
    </row>
    <row r="74" spans="1:15" ht="14.25" thickBot="1">
      <c r="A74" s="280">
        <v>74</v>
      </c>
      <c r="C74" s="322"/>
      <c r="D74" s="322"/>
      <c r="E74" s="322"/>
      <c r="F74" s="322"/>
      <c r="G74" s="392"/>
      <c r="H74" s="345" t="s">
        <v>597</v>
      </c>
      <c r="I74" s="892" t="s">
        <v>2</v>
      </c>
      <c r="J74" s="314"/>
      <c r="K74" s="398"/>
      <c r="M74" s="316" t="str">
        <f>+IF(I74="C",IF(ISBLANK(J74),"未入力あり",IF(J74="はい","○","×")),"")</f>
        <v>未入力あり</v>
      </c>
      <c r="O74" s="317"/>
    </row>
    <row r="75" spans="1:15" ht="14.25" thickBot="1">
      <c r="A75" s="280">
        <v>75</v>
      </c>
      <c r="C75" s="322"/>
      <c r="D75" s="322"/>
      <c r="E75" s="322"/>
      <c r="F75" s="322"/>
      <c r="G75" s="354" t="s">
        <v>530</v>
      </c>
      <c r="H75" s="389" t="s">
        <v>598</v>
      </c>
      <c r="I75" s="890" t="s">
        <v>2</v>
      </c>
      <c r="J75" s="314"/>
      <c r="K75" s="391"/>
      <c r="M75" s="316" t="str">
        <f>+IF(I75="C",IF(ISBLANK(J75),"未入力あり",IF(J75="はい","○","×")),"")</f>
        <v>未入力あり</v>
      </c>
      <c r="O75" s="317"/>
    </row>
    <row r="76" spans="1:15" ht="27.75" thickBot="1">
      <c r="A76" s="280">
        <v>76</v>
      </c>
      <c r="C76" s="322"/>
      <c r="D76" s="322"/>
      <c r="E76" s="322"/>
      <c r="F76" s="322"/>
      <c r="G76" s="392"/>
      <c r="H76" s="399" t="s">
        <v>599</v>
      </c>
      <c r="I76" s="893" t="str">
        <f>+IF(AND($H$3="地域がん診療病院",OR($H$4="地域がん診療病院",$H$4="地域がん診療病院(特例型)",$H$4="新規指定推薦")),"-","C")</f>
        <v>C</v>
      </c>
      <c r="J76" s="314"/>
      <c r="K76" s="400"/>
      <c r="M76" s="316" t="str">
        <f>+IF(I76="C",IF(ISBLANK(J76),"未入力あり",IF(J76="はい","○","×")),"")</f>
        <v>未入力あり</v>
      </c>
      <c r="O76" s="317"/>
    </row>
    <row r="77" spans="1:15" ht="14.25" thickBot="1">
      <c r="A77" s="280">
        <v>77</v>
      </c>
      <c r="C77" s="322"/>
      <c r="D77" s="322"/>
      <c r="E77" s="322"/>
      <c r="F77" s="339"/>
      <c r="G77" s="382"/>
      <c r="H77" s="401" t="s">
        <v>600</v>
      </c>
      <c r="I77" s="894" t="str">
        <f>+IF(AND($H$3="地域がん診療病院",OR($H$4="地域がん診療病院",$H$4="地域がん診療病院(特例型)",$H$4="新規指定推薦")),"-","C")</f>
        <v>C</v>
      </c>
      <c r="J77" s="314"/>
      <c r="K77" s="402"/>
      <c r="M77" s="316" t="str">
        <f>+IF(I77="C",IF(ISBLANK(J77),"未入力あり",IF(J77="はい","○","×")),"")</f>
        <v>未入力あり</v>
      </c>
      <c r="O77" s="317"/>
    </row>
    <row r="78" spans="1:15" ht="27.75" thickBot="1">
      <c r="A78" s="280">
        <v>78</v>
      </c>
      <c r="C78" s="322"/>
      <c r="D78" s="322"/>
      <c r="E78" s="322"/>
      <c r="F78" s="335" t="s">
        <v>601</v>
      </c>
      <c r="G78" s="336"/>
      <c r="H78" s="337" t="s">
        <v>602</v>
      </c>
      <c r="I78" s="338" t="str">
        <f>+IF(AND($H$3="地域がん診療病院",OR($H$4="地域がん診療病院",$H$4="地域がん診療病院(特例型)",$H$4="新規指定推薦")),"-","A")</f>
        <v>A</v>
      </c>
      <c r="J78" s="314"/>
      <c r="K78" s="315" t="s">
        <v>603</v>
      </c>
      <c r="M78" s="316" t="str">
        <f t="shared" si="5"/>
        <v>未入力あり</v>
      </c>
      <c r="O78" s="317"/>
    </row>
    <row r="79" spans="1:15" ht="14.25" thickBot="1">
      <c r="A79" s="280">
        <v>79</v>
      </c>
      <c r="C79" s="322"/>
      <c r="D79" s="322"/>
      <c r="E79" s="339"/>
      <c r="F79" s="339"/>
      <c r="G79" s="318"/>
      <c r="H79" s="319" t="s">
        <v>604</v>
      </c>
      <c r="I79" s="340" t="str">
        <f>+IF(AND($H$3="地域がん診療病院",OR($H$4="地域がん診療病院",$H$4="地域がん診療病院(特例型)",$H$4="新規指定推薦")),"-","A")</f>
        <v>A</v>
      </c>
      <c r="J79" s="314"/>
      <c r="K79" s="321"/>
      <c r="M79" s="316" t="str">
        <f t="shared" si="5"/>
        <v>未入力あり</v>
      </c>
      <c r="O79" s="317"/>
    </row>
    <row r="80" spans="1:15" ht="14.25" thickBot="1">
      <c r="A80" s="280">
        <v>80</v>
      </c>
      <c r="C80" s="322"/>
      <c r="D80" s="322"/>
      <c r="E80" s="329" t="s">
        <v>13</v>
      </c>
      <c r="F80" s="330" t="s">
        <v>605</v>
      </c>
      <c r="G80" s="331"/>
      <c r="H80" s="332"/>
      <c r="I80" s="333"/>
      <c r="J80" s="332"/>
      <c r="K80" s="334"/>
      <c r="O80" s="317"/>
    </row>
    <row r="81" spans="1:15" ht="14.25" thickBot="1">
      <c r="A81" s="280">
        <v>81</v>
      </c>
      <c r="C81" s="322"/>
      <c r="D81" s="322"/>
      <c r="E81" s="322"/>
      <c r="F81" s="335" t="s">
        <v>522</v>
      </c>
      <c r="G81" s="336"/>
      <c r="H81" s="341" t="s">
        <v>606</v>
      </c>
      <c r="I81" s="342" t="str">
        <f>+IF(AND($H$3="地域がん診療病院",OR($H$4="地域がん診療病院",$H$4="地域がん診療病院(特例型)",$H$4="新規指定推薦")),"-","A")</f>
        <v>A</v>
      </c>
      <c r="J81" s="314"/>
      <c r="K81" s="343"/>
      <c r="M81" s="316" t="str">
        <f t="shared" si="5"/>
        <v>未入力あり</v>
      </c>
      <c r="O81" s="317"/>
    </row>
    <row r="82" spans="1:15" ht="27.75" thickBot="1">
      <c r="A82" s="280">
        <v>82</v>
      </c>
      <c r="C82" s="322"/>
      <c r="D82" s="322"/>
      <c r="E82" s="322"/>
      <c r="F82" s="322"/>
      <c r="G82" s="354" t="s">
        <v>528</v>
      </c>
      <c r="H82" s="389" t="s">
        <v>607</v>
      </c>
      <c r="I82" s="390" t="str">
        <f>+IF(AND($H$3="地域がん診療病院",OR($H$4="地域がん診療病院",$H$4="地域がん診療病院(特例型)",$H$4="新規指定推薦")),"-","A")</f>
        <v>A</v>
      </c>
      <c r="J82" s="314"/>
      <c r="K82" s="391"/>
      <c r="M82" s="316" t="str">
        <f t="shared" si="5"/>
        <v>未入力あり</v>
      </c>
      <c r="O82" s="317"/>
    </row>
    <row r="83" spans="1:15" ht="27.75" thickBot="1">
      <c r="A83" s="280">
        <v>83</v>
      </c>
      <c r="C83" s="322"/>
      <c r="D83" s="322"/>
      <c r="E83" s="322"/>
      <c r="F83" s="322"/>
      <c r="G83" s="354" t="s">
        <v>530</v>
      </c>
      <c r="H83" s="389" t="s">
        <v>608</v>
      </c>
      <c r="I83" s="890" t="str">
        <f>+IF(AND($H$3="地域がん診療病院",OR($H$4="地域がん診療病院",$H$4="地域がん診療病院(特例型)",$H$4="新規指定推薦")),"-","C")</f>
        <v>C</v>
      </c>
      <c r="J83" s="314"/>
      <c r="K83" s="391"/>
      <c r="M83" s="316" t="str">
        <f>+IF(I83="C",IF(ISBLANK(J83),"未入力あり",IF(J83="はい","○","×")),"")</f>
        <v>未入力あり</v>
      </c>
      <c r="O83" s="317"/>
    </row>
    <row r="84" spans="1:15" ht="27.75" thickBot="1">
      <c r="A84" s="280">
        <v>84</v>
      </c>
      <c r="C84" s="322"/>
      <c r="D84" s="322"/>
      <c r="E84" s="322"/>
      <c r="F84" s="322"/>
      <c r="G84" s="354" t="s">
        <v>532</v>
      </c>
      <c r="H84" s="389" t="s">
        <v>609</v>
      </c>
      <c r="I84" s="890" t="str">
        <f>+IF(AND($H$3="地域がん診療病院",OR($H$4="地域がん診療病院",$H$4="地域がん診療病院(特例型)",$H$4="新規指定推薦")),"-","C")</f>
        <v>C</v>
      </c>
      <c r="J84" s="314"/>
      <c r="K84" s="391"/>
      <c r="M84" s="316" t="str">
        <f>+IF(I84="C",IF(ISBLANK(J84),"未入力あり",IF(J84="はい","○","×")),"")</f>
        <v>未入力あり</v>
      </c>
      <c r="O84" s="317"/>
    </row>
    <row r="85" spans="1:15" ht="14.25" thickBot="1">
      <c r="A85" s="280">
        <v>85</v>
      </c>
      <c r="C85" s="322"/>
      <c r="D85" s="322"/>
      <c r="E85" s="322"/>
      <c r="F85" s="322"/>
      <c r="G85" s="348" t="s">
        <v>541</v>
      </c>
      <c r="H85" s="349" t="s">
        <v>610</v>
      </c>
      <c r="I85" s="350" t="str">
        <f t="shared" ref="I85:I93" si="7">+IF(AND($H$3="地域がん診療病院",OR($H$4="地域がん診療病院",$H$4="地域がん診療病院(特例型)",$H$4="新規指定推薦")),"-","A")</f>
        <v>A</v>
      </c>
      <c r="J85" s="314"/>
      <c r="K85" s="351"/>
      <c r="M85" s="316" t="str">
        <f t="shared" si="5"/>
        <v>未入力あり</v>
      </c>
      <c r="O85" s="317"/>
    </row>
    <row r="86" spans="1:15" ht="14.25" thickBot="1">
      <c r="A86" s="280">
        <v>86</v>
      </c>
      <c r="C86" s="322"/>
      <c r="D86" s="322"/>
      <c r="E86" s="322"/>
      <c r="F86" s="356" t="s">
        <v>526</v>
      </c>
      <c r="G86" s="357"/>
      <c r="H86" s="358" t="s">
        <v>611</v>
      </c>
      <c r="I86" s="359" t="str">
        <f t="shared" si="7"/>
        <v>A</v>
      </c>
      <c r="J86" s="314"/>
      <c r="K86" s="360"/>
      <c r="M86" s="316" t="str">
        <f t="shared" si="5"/>
        <v>未入力あり</v>
      </c>
      <c r="O86" s="317"/>
    </row>
    <row r="87" spans="1:15" ht="14.25" thickBot="1">
      <c r="A87" s="280">
        <v>87</v>
      </c>
      <c r="C87" s="322"/>
      <c r="D87" s="322"/>
      <c r="E87" s="322"/>
      <c r="F87" s="322" t="s">
        <v>534</v>
      </c>
      <c r="H87" s="403" t="s">
        <v>612</v>
      </c>
      <c r="I87" s="404" t="str">
        <f t="shared" si="7"/>
        <v>A</v>
      </c>
      <c r="J87" s="314"/>
      <c r="K87" s="379"/>
      <c r="M87" s="316" t="str">
        <f t="shared" si="5"/>
        <v>未入力あり</v>
      </c>
      <c r="O87" s="317"/>
    </row>
    <row r="88" spans="1:15" ht="27.75" thickBot="1">
      <c r="A88" s="280">
        <v>88</v>
      </c>
      <c r="C88" s="322"/>
      <c r="D88" s="322"/>
      <c r="E88" s="322"/>
      <c r="F88" s="356" t="s">
        <v>545</v>
      </c>
      <c r="G88" s="357"/>
      <c r="H88" s="358" t="s">
        <v>613</v>
      </c>
      <c r="I88" s="359" t="str">
        <f t="shared" si="7"/>
        <v>A</v>
      </c>
      <c r="J88" s="314"/>
      <c r="K88" s="360" t="s">
        <v>1238</v>
      </c>
      <c r="M88" s="316" t="str">
        <f t="shared" si="5"/>
        <v>未入力あり</v>
      </c>
      <c r="O88" s="317"/>
    </row>
    <row r="89" spans="1:15" ht="27.75" thickBot="1">
      <c r="A89" s="280">
        <v>89</v>
      </c>
      <c r="C89" s="322"/>
      <c r="D89" s="322"/>
      <c r="E89" s="322"/>
      <c r="F89" s="322" t="s">
        <v>547</v>
      </c>
      <c r="H89" s="403" t="s">
        <v>614</v>
      </c>
      <c r="I89" s="404" t="str">
        <f t="shared" si="7"/>
        <v>A</v>
      </c>
      <c r="J89" s="314"/>
      <c r="K89" s="379"/>
      <c r="M89" s="316" t="str">
        <f t="shared" si="5"/>
        <v>未入力あり</v>
      </c>
      <c r="O89" s="317"/>
    </row>
    <row r="90" spans="1:15" ht="27.75" thickBot="1">
      <c r="A90" s="280">
        <v>90</v>
      </c>
      <c r="C90" s="322"/>
      <c r="D90" s="322"/>
      <c r="E90" s="322"/>
      <c r="F90" s="356" t="s">
        <v>558</v>
      </c>
      <c r="G90" s="357"/>
      <c r="H90" s="358" t="s">
        <v>615</v>
      </c>
      <c r="I90" s="359" t="str">
        <f t="shared" si="7"/>
        <v>A</v>
      </c>
      <c r="J90" s="314"/>
      <c r="K90" s="360"/>
      <c r="M90" s="316" t="str">
        <f t="shared" si="5"/>
        <v>未入力あり</v>
      </c>
      <c r="O90" s="317"/>
    </row>
    <row r="91" spans="1:15" ht="27.75" thickBot="1">
      <c r="A91" s="280">
        <v>91</v>
      </c>
      <c r="C91" s="322"/>
      <c r="D91" s="322"/>
      <c r="E91" s="322"/>
      <c r="F91" s="322" t="s">
        <v>562</v>
      </c>
      <c r="H91" s="403" t="s">
        <v>616</v>
      </c>
      <c r="I91" s="404" t="str">
        <f t="shared" si="7"/>
        <v>A</v>
      </c>
      <c r="J91" s="314"/>
      <c r="K91" s="379"/>
      <c r="M91" s="316" t="str">
        <f t="shared" si="5"/>
        <v>未入力あり</v>
      </c>
      <c r="O91" s="317"/>
    </row>
    <row r="92" spans="1:15" ht="27" customHeight="1" thickBot="1">
      <c r="A92" s="280">
        <v>92</v>
      </c>
      <c r="C92" s="322"/>
      <c r="D92" s="322"/>
      <c r="E92" s="322"/>
      <c r="F92" s="322"/>
      <c r="H92" s="319" t="s">
        <v>826</v>
      </c>
      <c r="I92" s="876" t="str">
        <f>+IF(AND($H$3="地域がん診療病院",OR($H$4="地域がん診療病院",$H$4="地域がん診療病院(特例型)",$H$4="新規指定推薦")),"-","C")</f>
        <v>C</v>
      </c>
      <c r="J92" s="314"/>
      <c r="K92" s="321"/>
      <c r="M92" s="316" t="str">
        <f>+IF(I92="C",IF(ISBLANK(J92),"未入力あり",IF(J92="はい","○","×")),"")</f>
        <v>未入力あり</v>
      </c>
      <c r="O92" s="317"/>
    </row>
    <row r="93" spans="1:15" ht="27.75" thickBot="1">
      <c r="A93" s="280">
        <v>93</v>
      </c>
      <c r="C93" s="322"/>
      <c r="D93" s="322"/>
      <c r="E93" s="339"/>
      <c r="F93" s="356" t="s">
        <v>564</v>
      </c>
      <c r="G93" s="357"/>
      <c r="H93" s="358" t="s">
        <v>827</v>
      </c>
      <c r="I93" s="359" t="str">
        <f t="shared" si="7"/>
        <v>A</v>
      </c>
      <c r="J93" s="314"/>
      <c r="K93" s="360" t="s">
        <v>617</v>
      </c>
      <c r="M93" s="316" t="str">
        <f t="shared" si="5"/>
        <v>未入力あり</v>
      </c>
      <c r="O93" s="317"/>
    </row>
    <row r="94" spans="1:15" ht="14.25" thickBot="1">
      <c r="A94" s="280">
        <v>94</v>
      </c>
      <c r="C94" s="322"/>
      <c r="D94" s="322"/>
      <c r="E94" s="329" t="s">
        <v>22</v>
      </c>
      <c r="F94" s="330" t="s">
        <v>618</v>
      </c>
      <c r="G94" s="331"/>
      <c r="H94" s="332"/>
      <c r="I94" s="333"/>
      <c r="J94" s="332"/>
      <c r="K94" s="334"/>
      <c r="O94" s="317"/>
    </row>
    <row r="95" spans="1:15" ht="27.75" thickBot="1">
      <c r="A95" s="280">
        <v>95</v>
      </c>
      <c r="C95" s="322"/>
      <c r="D95" s="322"/>
      <c r="E95" s="322"/>
      <c r="F95" s="335" t="s">
        <v>522</v>
      </c>
      <c r="G95" s="336"/>
      <c r="H95" s="337" t="s">
        <v>619</v>
      </c>
      <c r="I95" s="338" t="str">
        <f>+IF(AND($H$3="地域がん診療病院",OR($H$4="地域がん診療病院",$H$4="地域がん診療病院(特例型)",$H$4="新規指定推薦")),"-","A")</f>
        <v>A</v>
      </c>
      <c r="J95" s="314"/>
      <c r="K95" s="315"/>
      <c r="M95" s="316" t="str">
        <f t="shared" si="5"/>
        <v>未入力あり</v>
      </c>
      <c r="O95" s="317"/>
    </row>
    <row r="96" spans="1:15" ht="14.25" thickBot="1">
      <c r="A96" s="280">
        <v>96</v>
      </c>
      <c r="C96" s="322"/>
      <c r="D96" s="322"/>
      <c r="E96" s="322"/>
      <c r="F96" s="322"/>
      <c r="H96" s="386" t="s">
        <v>620</v>
      </c>
      <c r="I96" s="405" t="str">
        <f>+IF(AND($H$3="地域がん診療病院",OR($H$4="地域がん診療病院",$H$4="地域がん診療病院(特例型)",$H$4="新規指定推薦")),"-","A")</f>
        <v>A</v>
      </c>
      <c r="J96" s="314"/>
      <c r="K96" s="388"/>
      <c r="M96" s="316" t="str">
        <f t="shared" si="5"/>
        <v>未入力あり</v>
      </c>
      <c r="O96" s="317"/>
    </row>
    <row r="97" spans="1:21" ht="14.25" thickBot="1">
      <c r="A97" s="280">
        <v>97</v>
      </c>
      <c r="C97" s="322"/>
      <c r="D97" s="322"/>
      <c r="E97" s="322"/>
      <c r="F97" s="339"/>
      <c r="G97" s="355"/>
      <c r="H97" s="406" t="s">
        <v>828</v>
      </c>
      <c r="I97" s="407" t="s">
        <v>3</v>
      </c>
      <c r="J97" s="277"/>
      <c r="K97" s="408"/>
      <c r="M97" s="316" t="str">
        <f>+IF(AND($H$3="地域がん診療病院",OR($H$4="地域がん診療病院",$H$4="地域がん診療病院(特例型)",$H$4="新規指定推薦")),"",IF(ISBLANK(J97),"未入力あり","〇"))</f>
        <v>未入力あり</v>
      </c>
      <c r="O97" s="317"/>
      <c r="T97" s="352">
        <v>0</v>
      </c>
      <c r="U97" s="409">
        <v>500</v>
      </c>
    </row>
    <row r="98" spans="1:21" ht="27.75" thickBot="1">
      <c r="A98" s="280">
        <v>98</v>
      </c>
      <c r="C98" s="322"/>
      <c r="D98" s="322"/>
      <c r="E98" s="322"/>
      <c r="F98" s="335" t="s">
        <v>621</v>
      </c>
      <c r="G98" s="336"/>
      <c r="H98" s="337" t="s">
        <v>622</v>
      </c>
      <c r="I98" s="338" t="str">
        <f>+IF(AND($H$3="地域がん診療病院",OR($H$4="地域がん診療病院",$H$4="地域がん診療病院(特例型)",$H$4="新規指定推薦")),"-","A")</f>
        <v>A</v>
      </c>
      <c r="J98" s="314"/>
      <c r="K98" s="315"/>
      <c r="M98" s="316" t="str">
        <f t="shared" si="5"/>
        <v>未入力あり</v>
      </c>
      <c r="O98" s="317"/>
    </row>
    <row r="99" spans="1:21" ht="14.25" thickBot="1">
      <c r="A99" s="280">
        <v>99</v>
      </c>
      <c r="C99" s="322"/>
      <c r="D99" s="322"/>
      <c r="E99" s="339"/>
      <c r="F99" s="356" t="s">
        <v>623</v>
      </c>
      <c r="G99" s="357"/>
      <c r="H99" s="358" t="s">
        <v>624</v>
      </c>
      <c r="I99" s="359" t="str">
        <f>+IF(AND($H$3="地域がん診療病院",OR($H$4="地域がん診療病院",$H$4="地域がん診療病院(特例型)",$H$4="新規指定推薦")),"-","C")</f>
        <v>C</v>
      </c>
      <c r="J99" s="314"/>
      <c r="K99" s="360"/>
      <c r="M99" s="316" t="str">
        <f>IF(AND(I99="C",J99=""),"未入力あり",IF(AND(I99="C",J99&lt;&gt;""),"〇",IF(I99="-","")))</f>
        <v>未入力あり</v>
      </c>
      <c r="O99" s="317"/>
    </row>
    <row r="100" spans="1:21" ht="14.25" thickBot="1">
      <c r="A100" s="280">
        <v>100</v>
      </c>
      <c r="C100" s="322"/>
      <c r="D100" s="322"/>
      <c r="E100" s="329" t="s">
        <v>17</v>
      </c>
      <c r="F100" s="330" t="s">
        <v>625</v>
      </c>
      <c r="G100" s="331"/>
      <c r="H100" s="332"/>
      <c r="I100" s="333"/>
      <c r="J100" s="332"/>
      <c r="K100" s="334"/>
      <c r="O100" s="317"/>
    </row>
    <row r="101" spans="1:21" ht="27.75" thickBot="1">
      <c r="A101" s="280">
        <v>101</v>
      </c>
      <c r="C101" s="322"/>
      <c r="D101" s="322"/>
      <c r="E101" s="322"/>
      <c r="F101" s="335" t="s">
        <v>522</v>
      </c>
      <c r="G101" s="336"/>
      <c r="H101" s="337" t="s">
        <v>829</v>
      </c>
      <c r="I101" s="338" t="str">
        <f t="shared" ref="I101:I106" si="8">+IF(AND($H$3="地域がん診療病院",OR($H$4="地域がん診療病院",$H$4="地域がん診療病院(特例型)",$H$4="新規指定推薦")),"-","A")</f>
        <v>A</v>
      </c>
      <c r="J101" s="314"/>
      <c r="K101" s="315"/>
      <c r="M101" s="316" t="str">
        <f t="shared" si="5"/>
        <v>未入力あり</v>
      </c>
      <c r="O101" s="317"/>
    </row>
    <row r="102" spans="1:21" ht="14.25" thickBot="1">
      <c r="A102" s="280">
        <v>102</v>
      </c>
      <c r="C102" s="322"/>
      <c r="D102" s="322"/>
      <c r="E102" s="322"/>
      <c r="F102" s="356" t="s">
        <v>526</v>
      </c>
      <c r="G102" s="357"/>
      <c r="H102" s="358" t="s">
        <v>626</v>
      </c>
      <c r="I102" s="359" t="str">
        <f t="shared" si="8"/>
        <v>A</v>
      </c>
      <c r="J102" s="314"/>
      <c r="K102" s="360"/>
      <c r="M102" s="316" t="str">
        <f t="shared" si="5"/>
        <v>未入力あり</v>
      </c>
      <c r="O102" s="317"/>
    </row>
    <row r="103" spans="1:21" ht="27.75" thickBot="1">
      <c r="A103" s="280">
        <v>103</v>
      </c>
      <c r="C103" s="322"/>
      <c r="D103" s="322"/>
      <c r="E103" s="322"/>
      <c r="F103" s="322" t="s">
        <v>534</v>
      </c>
      <c r="H103" s="403" t="s">
        <v>627</v>
      </c>
      <c r="I103" s="404" t="str">
        <f t="shared" si="8"/>
        <v>A</v>
      </c>
      <c r="J103" s="314"/>
      <c r="K103" s="379"/>
      <c r="M103" s="316" t="str">
        <f t="shared" si="5"/>
        <v>未入力あり</v>
      </c>
      <c r="O103" s="317"/>
    </row>
    <row r="104" spans="1:21" ht="27.75" thickBot="1">
      <c r="A104" s="280">
        <v>104</v>
      </c>
      <c r="C104" s="322"/>
      <c r="D104" s="322"/>
      <c r="E104" s="322"/>
      <c r="F104" s="322"/>
      <c r="H104" s="386" t="s">
        <v>628</v>
      </c>
      <c r="I104" s="405" t="str">
        <f t="shared" si="8"/>
        <v>A</v>
      </c>
      <c r="J104" s="314"/>
      <c r="K104" s="388"/>
      <c r="M104" s="316" t="str">
        <f t="shared" si="5"/>
        <v>未入力あり</v>
      </c>
      <c r="O104" s="317"/>
    </row>
    <row r="105" spans="1:21" ht="14.25" thickBot="1">
      <c r="A105" s="280">
        <v>105</v>
      </c>
      <c r="C105" s="322"/>
      <c r="D105" s="322"/>
      <c r="E105" s="322"/>
      <c r="F105" s="322"/>
      <c r="H105" s="403" t="s">
        <v>629</v>
      </c>
      <c r="I105" s="404" t="str">
        <f t="shared" si="8"/>
        <v>A</v>
      </c>
      <c r="J105" s="314"/>
      <c r="K105" s="379" t="s">
        <v>630</v>
      </c>
      <c r="M105" s="316" t="str">
        <f t="shared" si="5"/>
        <v>未入力あり</v>
      </c>
      <c r="O105" s="317"/>
    </row>
    <row r="106" spans="1:21" ht="68.25" thickBot="1">
      <c r="A106" s="280">
        <v>106</v>
      </c>
      <c r="C106" s="322"/>
      <c r="D106" s="322"/>
      <c r="E106" s="322"/>
      <c r="F106" s="335" t="s">
        <v>545</v>
      </c>
      <c r="G106" s="336"/>
      <c r="H106" s="337" t="s">
        <v>631</v>
      </c>
      <c r="I106" s="338" t="str">
        <f t="shared" si="8"/>
        <v>A</v>
      </c>
      <c r="J106" s="314"/>
      <c r="K106" s="315" t="s">
        <v>632</v>
      </c>
      <c r="M106" s="316" t="str">
        <f t="shared" si="5"/>
        <v>未入力あり</v>
      </c>
      <c r="O106" s="317"/>
    </row>
    <row r="107" spans="1:21" ht="14.25" thickBot="1">
      <c r="A107" s="280">
        <v>107</v>
      </c>
      <c r="C107" s="322"/>
      <c r="D107" s="322"/>
      <c r="E107" s="322"/>
      <c r="F107" s="322"/>
      <c r="H107" s="410" t="s">
        <v>633</v>
      </c>
      <c r="I107" s="411" t="str">
        <f>+IF(AND($H$3="地域がん診療病院",OR($H$4="地域がん診療病院",$H$4="地域がん診療病院(特例型)",$H$4="新規指定推薦")),"-","C")</f>
        <v>C</v>
      </c>
      <c r="J107" s="314"/>
      <c r="K107" s="412" t="s">
        <v>634</v>
      </c>
      <c r="M107" s="316" t="str">
        <f>IF(AND(I107="C",J107=""),"未入力あり",IF(AND(I107="C",J107&lt;&gt;""),"〇",IF(I107="-","")))</f>
        <v>未入力あり</v>
      </c>
      <c r="O107" s="317"/>
    </row>
    <row r="108" spans="1:21" ht="27.75" thickBot="1">
      <c r="A108" s="280">
        <v>108</v>
      </c>
      <c r="C108" s="322"/>
      <c r="D108" s="322"/>
      <c r="E108" s="322"/>
      <c r="F108" s="339"/>
      <c r="G108" s="355"/>
      <c r="H108" s="362" t="s">
        <v>635</v>
      </c>
      <c r="I108" s="413" t="s">
        <v>6</v>
      </c>
      <c r="J108" s="277"/>
      <c r="K108" s="364"/>
      <c r="M108" s="316" t="str">
        <f>+IF(AND($H$3="地域がん診療病院",OR($H$4="地域がん診療病院",$H$4="地域がん診療病院(特例型)",$H$4="新規指定推薦")),"",IF(ISBLANK(J108),"未入力あり","〇"))</f>
        <v>未入力あり</v>
      </c>
      <c r="O108" s="317"/>
      <c r="T108" s="352">
        <v>0</v>
      </c>
      <c r="U108" s="353">
        <v>100</v>
      </c>
    </row>
    <row r="109" spans="1:21" ht="14.25" thickBot="1">
      <c r="A109" s="280">
        <v>109</v>
      </c>
      <c r="C109" s="322"/>
      <c r="D109" s="322"/>
      <c r="E109" s="322"/>
      <c r="F109" s="335" t="s">
        <v>547</v>
      </c>
      <c r="G109" s="336"/>
      <c r="H109" s="341" t="s">
        <v>636</v>
      </c>
      <c r="I109" s="414" t="str">
        <f>+IF(AND($H$3="地域がん診療病院",OR($H$4="地域がん診療病院",$H$4="地域がん診療病院(特例型)",$H$4="新規指定推薦")),"-","A")</f>
        <v>A</v>
      </c>
      <c r="J109" s="314"/>
      <c r="K109" s="343"/>
      <c r="M109" s="316" t="str">
        <f t="shared" si="5"/>
        <v>未入力あり</v>
      </c>
      <c r="O109" s="317"/>
    </row>
    <row r="110" spans="1:21" ht="14.25" thickBot="1">
      <c r="A110" s="280">
        <v>110</v>
      </c>
      <c r="C110" s="322"/>
      <c r="D110" s="322"/>
      <c r="E110" s="322"/>
      <c r="F110" s="322"/>
      <c r="G110" s="415"/>
      <c r="H110" s="319" t="s">
        <v>637</v>
      </c>
      <c r="I110" s="340" t="str">
        <f>+IF(AND($H$3="地域がん診療病院",OR($H$4="地域がん診療病院",$H$4="地域がん診療病院(特例型)",$H$4="新規指定推薦")),"-","A")</f>
        <v>A</v>
      </c>
      <c r="J110" s="314"/>
      <c r="K110" s="321"/>
      <c r="M110" s="316" t="str">
        <f t="shared" si="5"/>
        <v>未入力あり</v>
      </c>
      <c r="O110" s="317"/>
    </row>
    <row r="111" spans="1:21" ht="14.25" thickBot="1">
      <c r="A111" s="280">
        <v>111</v>
      </c>
      <c r="C111" s="322"/>
      <c r="D111" s="322"/>
      <c r="E111" s="322"/>
      <c r="F111" s="322"/>
      <c r="G111" s="415"/>
      <c r="H111" s="416" t="s">
        <v>638</v>
      </c>
      <c r="I111" s="404" t="s">
        <v>3</v>
      </c>
      <c r="J111" s="314"/>
      <c r="K111" s="379" t="s">
        <v>639</v>
      </c>
      <c r="M111" s="316" t="str">
        <f>+IF(AND($H$3="地域がん診療病院",OR($H$4="地域がん診療病院",$H$4="地域がん診療病院(特例型)",$H$4="新規指定推薦")),"",IF(ISBLANK(J111),"未入力あり","〇"))</f>
        <v>未入力あり</v>
      </c>
      <c r="O111" s="317"/>
    </row>
    <row r="112" spans="1:21" ht="14.25" thickBot="1">
      <c r="A112" s="280">
        <v>112</v>
      </c>
      <c r="C112" s="322"/>
      <c r="D112" s="339"/>
      <c r="E112" s="339"/>
      <c r="F112" s="356" t="s">
        <v>558</v>
      </c>
      <c r="G112" s="357"/>
      <c r="H112" s="358" t="s">
        <v>640</v>
      </c>
      <c r="I112" s="378" t="str">
        <f>+IF(AND($H$3="地域がん診療病院",OR($H$4="地域がん診療病院",$H$4="地域がん診療病院(特例型)",$H$4="新規指定推薦")),"-","B")</f>
        <v>B</v>
      </c>
      <c r="J112" s="314"/>
      <c r="K112" s="360"/>
      <c r="M112" s="316" t="str">
        <f>IF(AND(I112="B",J112=""),"未入力あり",IF(AND(I112="B",J112&lt;&gt;""),"〇",IF(I112="-","")))</f>
        <v>未入力あり</v>
      </c>
      <c r="O112" s="317"/>
    </row>
    <row r="113" spans="1:21" ht="14.25" thickBot="1">
      <c r="A113" s="280">
        <v>113</v>
      </c>
      <c r="C113" s="322"/>
      <c r="D113" s="323" t="s">
        <v>14</v>
      </c>
      <c r="E113" s="324" t="s">
        <v>641</v>
      </c>
      <c r="F113" s="325"/>
      <c r="G113" s="325"/>
      <c r="H113" s="326"/>
      <c r="I113" s="327"/>
      <c r="J113" s="326"/>
      <c r="K113" s="328"/>
      <c r="O113" s="317"/>
    </row>
    <row r="114" spans="1:21" ht="14.25" thickBot="1">
      <c r="A114" s="280">
        <v>114</v>
      </c>
      <c r="C114" s="322"/>
      <c r="D114" s="322"/>
      <c r="E114" s="329" t="s">
        <v>15</v>
      </c>
      <c r="F114" s="330" t="s">
        <v>642</v>
      </c>
      <c r="G114" s="331"/>
      <c r="H114" s="332"/>
      <c r="I114" s="333"/>
      <c r="J114" s="332"/>
      <c r="K114" s="334"/>
      <c r="O114" s="317"/>
    </row>
    <row r="115" spans="1:21" ht="68.25" customHeight="1" thickBot="1">
      <c r="A115" s="280">
        <v>115</v>
      </c>
      <c r="C115" s="322"/>
      <c r="D115" s="322"/>
      <c r="E115" s="322"/>
      <c r="F115" s="335" t="s">
        <v>522</v>
      </c>
      <c r="G115" s="336"/>
      <c r="H115" s="337" t="s">
        <v>643</v>
      </c>
      <c r="I115" s="338" t="str">
        <f>+IF(AND($H$3="地域がん診療病院",OR($H$4="地域がん診療病院",$H$4="地域がん診療病院(特例型)",$H$4="新規指定推薦")),"-","A")</f>
        <v>A</v>
      </c>
      <c r="J115" s="277"/>
      <c r="K115" s="315" t="s">
        <v>644</v>
      </c>
      <c r="M115" s="316" t="str">
        <f t="shared" ref="M115:M123" si="9">+IF(I115="A",IF(ISBLANK(J115),"未入力あり",IF(J115&gt;=1,"○","×")),"")</f>
        <v>未入力あり</v>
      </c>
      <c r="O115" s="317"/>
      <c r="T115" s="352">
        <v>0</v>
      </c>
      <c r="U115" s="352">
        <v>200</v>
      </c>
    </row>
    <row r="116" spans="1:21" ht="68.25" thickBot="1">
      <c r="A116" s="280">
        <v>116</v>
      </c>
      <c r="C116" s="322"/>
      <c r="D116" s="322"/>
      <c r="E116" s="322"/>
      <c r="F116" s="335" t="s">
        <v>526</v>
      </c>
      <c r="G116" s="336"/>
      <c r="H116" s="337" t="s">
        <v>830</v>
      </c>
      <c r="I116" s="338" t="str">
        <f>+IF(AND($H$3="地域がん診療病院",OR($H$4="地域がん診療病院",$H$4="地域がん診療病院(特例型)",$H$4="新規指定推薦")),"-","B")</f>
        <v>B</v>
      </c>
      <c r="J116" s="277"/>
      <c r="K116" s="315" t="s">
        <v>1233</v>
      </c>
      <c r="M116" s="316" t="str">
        <f>+IF(I116="B",IF(ISBLANK(J116),"未入力あり",IF(J116&gt;=1,"○","×")),"")</f>
        <v>未入力あり</v>
      </c>
      <c r="O116" s="317"/>
      <c r="T116" s="352">
        <v>0</v>
      </c>
      <c r="U116" s="352">
        <v>30</v>
      </c>
    </row>
    <row r="117" spans="1:21" ht="14.25" thickBot="1">
      <c r="A117" s="280">
        <v>117</v>
      </c>
      <c r="C117" s="322"/>
      <c r="D117" s="322"/>
      <c r="E117" s="322"/>
      <c r="F117" s="322"/>
      <c r="H117" s="895" t="s">
        <v>834</v>
      </c>
      <c r="I117" s="886" t="str">
        <f>+IF(AND($H$3="地域がん診療病院",OR($H$4="地域がん診療病院",$H$4="地域がん診療病院(特例型)",$H$4="新規指定推薦")),"-","C")</f>
        <v>C</v>
      </c>
      <c r="J117" s="277"/>
      <c r="K117" s="371"/>
      <c r="M117" s="316" t="str">
        <f t="shared" ref="M117" si="10">IF(AND(I117="C",J117=""),"未入力あり",IF(AND(I117="C",J117&lt;&gt;""),"〇",IF(I117="-","")))</f>
        <v>未入力あり</v>
      </c>
      <c r="O117" s="317"/>
      <c r="T117" s="352">
        <v>0</v>
      </c>
      <c r="U117" s="352">
        <v>10</v>
      </c>
    </row>
    <row r="118" spans="1:21" ht="66.75" customHeight="1" thickBot="1">
      <c r="A118" s="280">
        <v>118</v>
      </c>
      <c r="C118" s="322"/>
      <c r="D118" s="322"/>
      <c r="E118" s="322"/>
      <c r="F118" s="335" t="s">
        <v>534</v>
      </c>
      <c r="G118" s="336"/>
      <c r="H118" s="337" t="s">
        <v>831</v>
      </c>
      <c r="I118" s="875" t="str">
        <f>+IF(AND($H$3="地域がん診療病院",OR($H$4="地域がん診療病院",$H$4="地域がん診療病院(特例型)",$H$4="新規指定推薦")),"-","B/-")</f>
        <v>B/-</v>
      </c>
      <c r="J118" s="277"/>
      <c r="K118" s="315" t="s">
        <v>1234</v>
      </c>
      <c r="M118" s="316" t="str">
        <f>+IF(I118="B/-",IF(ISBLANK(J118),"未入力あり",IF(J118&gt;=1,"○","×")),"")</f>
        <v>未入力あり</v>
      </c>
      <c r="O118" s="317"/>
      <c r="T118" s="352">
        <v>0</v>
      </c>
      <c r="U118" s="352">
        <v>10</v>
      </c>
    </row>
    <row r="119" spans="1:21" ht="14.25" thickBot="1">
      <c r="A119" s="280">
        <v>119</v>
      </c>
      <c r="C119" s="322"/>
      <c r="D119" s="322"/>
      <c r="E119" s="322"/>
      <c r="F119" s="322"/>
      <c r="H119" s="895" t="s">
        <v>835</v>
      </c>
      <c r="I119" s="886" t="str">
        <f>+IF(AND($H$3="地域がん診療病院",OR($H$4="地域がん診療病院",$H$4="地域がん診療病院(特例型)",$H$4="新規指定推薦")),"-","C/-")</f>
        <v>C/-</v>
      </c>
      <c r="J119" s="277"/>
      <c r="K119" s="371"/>
      <c r="M119" s="316" t="str">
        <f>IF(AND(I119="C/-",J119=""),"未入力あり",IF(AND(I119="C",J119&lt;&gt;""),"〇",IF(I119="-","")))</f>
        <v>未入力あり</v>
      </c>
      <c r="O119" s="317"/>
      <c r="T119" s="352">
        <v>0</v>
      </c>
      <c r="U119" s="352">
        <v>10</v>
      </c>
    </row>
    <row r="120" spans="1:21" ht="14.25" thickBot="1">
      <c r="A120" s="280">
        <v>120</v>
      </c>
      <c r="C120" s="322"/>
      <c r="D120" s="322"/>
      <c r="E120" s="322"/>
      <c r="F120" s="322"/>
      <c r="H120" s="896" t="s">
        <v>832</v>
      </c>
      <c r="I120" s="886" t="str">
        <f>+IF(AND($H$3="地域がん診療病院",OR($H$4="地域がん診療病院",$H$4="地域がん診療病院(特例型)",$H$4="新規指定推薦")),"-","A/-")</f>
        <v>A/-</v>
      </c>
      <c r="J120" s="277"/>
      <c r="K120" s="371"/>
      <c r="M120" s="316" t="str">
        <f>IF(AND(I120="A/-",J120=""),"未入力あり",IF(AND(I120="C",J120&lt;&gt;""),"〇",IF(I120="-","")))</f>
        <v>未入力あり</v>
      </c>
      <c r="O120" s="317"/>
      <c r="T120" s="352">
        <v>0</v>
      </c>
      <c r="U120" s="352">
        <v>10</v>
      </c>
    </row>
    <row r="121" spans="1:21" ht="14.25" thickBot="1">
      <c r="A121" s="280">
        <v>121</v>
      </c>
      <c r="C121" s="322"/>
      <c r="D121" s="322"/>
      <c r="E121" s="322"/>
      <c r="F121" s="335" t="s">
        <v>545</v>
      </c>
      <c r="G121" s="365"/>
      <c r="H121" s="337" t="s">
        <v>1212</v>
      </c>
      <c r="I121" s="875" t="str">
        <f>+IF(AND($H$3="地域がん診療病院",OR($H$4="地域がん診療病院",$H$4="地域がん診療病院(特例型)",$H$4="新規指定推薦")),"-","B")</f>
        <v>B</v>
      </c>
      <c r="J121" s="482"/>
      <c r="K121" s="315" t="s">
        <v>1230</v>
      </c>
      <c r="M121" s="316" t="str">
        <f>+IF(I121="B",IF(ISBLANK(J121),"未入力あり",IF(J121&gt;=1,"○","×")),"")</f>
        <v>未入力あり</v>
      </c>
      <c r="O121" s="317"/>
      <c r="T121" s="352">
        <v>0</v>
      </c>
      <c r="U121" s="352">
        <v>30</v>
      </c>
    </row>
    <row r="122" spans="1:21" ht="14.25" thickBot="1">
      <c r="A122" s="280">
        <v>122</v>
      </c>
      <c r="C122" s="322"/>
      <c r="D122" s="322"/>
      <c r="E122" s="322"/>
      <c r="F122" s="339"/>
      <c r="G122" s="355"/>
      <c r="H122" s="895" t="s">
        <v>835</v>
      </c>
      <c r="I122" s="886" t="str">
        <f>+IF(AND($H$3="地域がん診療病院",OR($H$4="地域がん診療病院",$H$4="地域がん診療病院(特例型)",$H$4="新規指定推薦")),"-","C")</f>
        <v>C</v>
      </c>
      <c r="J122" s="277"/>
      <c r="K122" s="371"/>
      <c r="M122" s="316" t="str">
        <f t="shared" ref="M122" si="11">IF(AND(I122="C",J122=""),"未入力あり",IF(AND(I122="C",J122&lt;&gt;""),"〇",IF(I122="-","")))</f>
        <v>未入力あり</v>
      </c>
      <c r="O122" s="317"/>
      <c r="T122" s="352">
        <v>0</v>
      </c>
      <c r="U122" s="352">
        <v>10</v>
      </c>
    </row>
    <row r="123" spans="1:21" ht="14.25" thickBot="1">
      <c r="A123" s="280">
        <v>123</v>
      </c>
      <c r="C123" s="322"/>
      <c r="D123" s="322"/>
      <c r="E123" s="322"/>
      <c r="F123" s="335" t="s">
        <v>547</v>
      </c>
      <c r="G123" s="336"/>
      <c r="H123" s="337" t="s">
        <v>833</v>
      </c>
      <c r="I123" s="338" t="str">
        <f>+IF(AND($H$3="地域がん診療病院",OR($H$4="地域がん診療病院",$H$4="地域がん診療病院(特例型)",$H$4="新規指定推薦")),"-","A")</f>
        <v>A</v>
      </c>
      <c r="J123" s="277"/>
      <c r="K123" s="315" t="s">
        <v>645</v>
      </c>
      <c r="M123" s="316" t="str">
        <f t="shared" si="9"/>
        <v>未入力あり</v>
      </c>
      <c r="O123" s="317"/>
      <c r="T123" s="352">
        <v>0</v>
      </c>
      <c r="U123" s="352">
        <v>10</v>
      </c>
    </row>
    <row r="124" spans="1:21" ht="14.25" thickBot="1">
      <c r="A124" s="280">
        <v>124</v>
      </c>
      <c r="C124" s="322"/>
      <c r="D124" s="322"/>
      <c r="E124" s="322"/>
      <c r="F124" s="322"/>
      <c r="H124" s="370" t="s">
        <v>646</v>
      </c>
      <c r="I124" s="374" t="str">
        <f t="shared" ref="I124:I130" si="12">+IF(AND($H$3="地域がん診療病院",OR($H$4="地域がん診療病院",$H$4="地域がん診療病院(特例型)",$H$4="新規指定推薦")),"-","C")</f>
        <v>C</v>
      </c>
      <c r="J124" s="277"/>
      <c r="K124" s="371"/>
      <c r="M124" s="316" t="str">
        <f t="shared" ref="M124:M125" si="13">IF(AND(I124="C",J124=""),"未入力あり",IF(AND(I124="C",J124&lt;&gt;""),"〇",IF(I124="-","")))</f>
        <v>未入力あり</v>
      </c>
      <c r="O124" s="317"/>
      <c r="T124" s="352">
        <v>0</v>
      </c>
      <c r="U124" s="352">
        <v>10</v>
      </c>
    </row>
    <row r="125" spans="1:21" ht="27.75" thickBot="1">
      <c r="A125" s="280">
        <v>125</v>
      </c>
      <c r="C125" s="322"/>
      <c r="D125" s="322"/>
      <c r="E125" s="322"/>
      <c r="F125" s="322"/>
      <c r="H125" s="416" t="s">
        <v>836</v>
      </c>
      <c r="I125" s="404" t="str">
        <f t="shared" si="12"/>
        <v>C</v>
      </c>
      <c r="J125" s="277"/>
      <c r="K125" s="379"/>
      <c r="M125" s="316" t="str">
        <f t="shared" si="13"/>
        <v>未入力あり</v>
      </c>
      <c r="O125" s="317"/>
      <c r="T125" s="352">
        <v>0</v>
      </c>
      <c r="U125" s="352">
        <v>10</v>
      </c>
    </row>
    <row r="126" spans="1:21" ht="14.25" thickBot="1">
      <c r="A126" s="280">
        <v>126</v>
      </c>
      <c r="C126" s="322"/>
      <c r="D126" s="322"/>
      <c r="E126" s="322"/>
      <c r="F126" s="322"/>
      <c r="H126" s="410" t="s">
        <v>647</v>
      </c>
      <c r="I126" s="897" t="str">
        <f>+IF(AND($H$3="地域がん診療病院",OR($H$4="地域がん診療病院",$H$4="地域がん診療病院(特例型)",$H$4="新規指定推薦")),"-","B")</f>
        <v>B</v>
      </c>
      <c r="J126" s="277"/>
      <c r="K126" s="412" t="s">
        <v>837</v>
      </c>
      <c r="M126" s="316" t="str">
        <f>+IF(I126="B",IF(ISBLANK(J126),"未入力あり",IF(J126&gt;=1,"○","×")),"")</f>
        <v>未入力あり</v>
      </c>
      <c r="O126" s="317"/>
      <c r="T126" s="352">
        <v>0</v>
      </c>
      <c r="U126" s="352">
        <v>10</v>
      </c>
    </row>
    <row r="127" spans="1:21" ht="14.25" thickBot="1">
      <c r="A127" s="280">
        <v>127</v>
      </c>
      <c r="C127" s="322"/>
      <c r="D127" s="322"/>
      <c r="E127" s="322"/>
      <c r="F127" s="339"/>
      <c r="G127" s="318"/>
      <c r="H127" s="362" t="s">
        <v>648</v>
      </c>
      <c r="I127" s="413" t="str">
        <f t="shared" si="12"/>
        <v>C</v>
      </c>
      <c r="J127" s="485"/>
      <c r="K127" s="364"/>
      <c r="M127" s="316" t="str">
        <f>IF(AND(I127="C",J127=""),"未入力あり",IF(AND(I127="C",J127&lt;&gt;""),"〇",IF(I127="-","")))</f>
        <v>未入力あり</v>
      </c>
      <c r="O127" s="317"/>
      <c r="T127" s="352">
        <v>0</v>
      </c>
      <c r="U127" s="352">
        <v>10</v>
      </c>
    </row>
    <row r="128" spans="1:21" ht="14.25" thickBot="1">
      <c r="A128" s="280">
        <v>128</v>
      </c>
      <c r="C128" s="322"/>
      <c r="D128" s="322"/>
      <c r="E128" s="322"/>
      <c r="F128" s="322" t="s">
        <v>558</v>
      </c>
      <c r="G128" s="476"/>
      <c r="H128" s="403" t="s">
        <v>1229</v>
      </c>
      <c r="I128" s="898" t="str">
        <f>+IF(AND($H$3="地域がん診療病院",OR($H$4="地域がん診療病院",$H$4="地域がん診療病院(特例型)",$H$4="新規指定推薦")),"-","B")</f>
        <v>B</v>
      </c>
      <c r="J128" s="484"/>
      <c r="K128" s="379" t="s">
        <v>1230</v>
      </c>
      <c r="M128" s="316" t="str">
        <f>+IF(I128="B",IF(ISBLANK(J128),"未入力あり",IF(J128&gt;=1,"○","×")),"")</f>
        <v>未入力あり</v>
      </c>
      <c r="O128" s="317"/>
      <c r="T128" s="352">
        <v>0</v>
      </c>
      <c r="U128" s="352">
        <v>10</v>
      </c>
    </row>
    <row r="129" spans="1:21" ht="14.25" thickBot="1">
      <c r="A129" s="280">
        <v>129</v>
      </c>
      <c r="C129" s="322"/>
      <c r="D129" s="322"/>
      <c r="E129" s="322"/>
      <c r="F129" s="339"/>
      <c r="G129" s="355"/>
      <c r="H129" s="899" t="s">
        <v>835</v>
      </c>
      <c r="I129" s="887" t="str">
        <f t="shared" si="12"/>
        <v>C</v>
      </c>
      <c r="J129" s="277"/>
      <c r="K129" s="371"/>
      <c r="M129" s="316" t="str">
        <f t="shared" ref="M129" si="14">IF(AND(I129="C",J129=""),"未入力あり",IF(AND(I129="C",J129&lt;&gt;""),"〇",IF(I129="-","")))</f>
        <v>未入力あり</v>
      </c>
      <c r="O129" s="317"/>
      <c r="T129" s="352">
        <v>0</v>
      </c>
      <c r="U129" s="352">
        <v>10</v>
      </c>
    </row>
    <row r="130" spans="1:21" ht="14.25" thickBot="1">
      <c r="A130" s="280">
        <v>130</v>
      </c>
      <c r="C130" s="322"/>
      <c r="D130" s="322"/>
      <c r="E130" s="322"/>
      <c r="F130" s="339" t="s">
        <v>562</v>
      </c>
      <c r="G130" s="318"/>
      <c r="H130" s="358" t="s">
        <v>649</v>
      </c>
      <c r="I130" s="378" t="str">
        <f t="shared" si="12"/>
        <v>C</v>
      </c>
      <c r="J130" s="277"/>
      <c r="K130" s="369"/>
      <c r="M130" s="316" t="str">
        <f>IF(AND(I130="C",J130=""),"未入力あり",IF(AND(I130="C",J130&lt;&gt;""),"〇",IF(I130="-","")))</f>
        <v>未入力あり</v>
      </c>
      <c r="O130" s="317"/>
      <c r="T130" s="352">
        <v>0</v>
      </c>
      <c r="U130" s="353">
        <v>10</v>
      </c>
    </row>
    <row r="131" spans="1:21" ht="14.25" thickBot="1">
      <c r="A131" s="280">
        <v>131</v>
      </c>
      <c r="C131" s="322"/>
      <c r="D131" s="322"/>
      <c r="E131" s="329" t="s">
        <v>16</v>
      </c>
      <c r="F131" s="330" t="s">
        <v>650</v>
      </c>
      <c r="G131" s="331"/>
      <c r="H131" s="332"/>
      <c r="I131" s="333"/>
      <c r="J131" s="332"/>
      <c r="K131" s="334"/>
      <c r="O131" s="317"/>
    </row>
    <row r="132" spans="1:21" ht="22.5" customHeight="1" thickBot="1">
      <c r="A132" s="280">
        <v>132</v>
      </c>
      <c r="C132" s="322"/>
      <c r="D132" s="322"/>
      <c r="E132" s="322"/>
      <c r="F132" s="335" t="s">
        <v>522</v>
      </c>
      <c r="G132" s="336"/>
      <c r="H132" s="900" t="s">
        <v>838</v>
      </c>
      <c r="I132" s="889" t="str">
        <f>+IF(AND($H$3="地域がん診療病院",OR($H$4="地域がん診療病院",$H$4="地域がん診療病院(特例型)",$H$4="新規指定推薦")),"-","B/-")</f>
        <v>B/-</v>
      </c>
      <c r="J132" s="277"/>
      <c r="K132" s="343" t="s">
        <v>651</v>
      </c>
      <c r="M132" s="316" t="str">
        <f>+IF(I132="B/-",IF(ISBLANK(J132),"未入力あり",IF(J132&gt;=1,"○","×")),"")</f>
        <v>未入力あり</v>
      </c>
      <c r="O132" s="317"/>
      <c r="T132" s="352">
        <v>0</v>
      </c>
      <c r="U132" s="352">
        <v>20</v>
      </c>
    </row>
    <row r="133" spans="1:21" ht="14.25" thickBot="1">
      <c r="A133" s="280">
        <v>133</v>
      </c>
      <c r="C133" s="322"/>
      <c r="D133" s="322"/>
      <c r="E133" s="322"/>
      <c r="F133" s="322"/>
      <c r="H133" s="417" t="s">
        <v>652</v>
      </c>
      <c r="I133" s="320" t="str">
        <f>+IF(AND($H$3="地域がん診療病院",OR($H$4="地域がん診療病院",$H$4="地域がん診療病院(特例型)",$H$4="新規指定推薦")),"-","C/-")</f>
        <v>C/-</v>
      </c>
      <c r="J133" s="277"/>
      <c r="K133" s="321"/>
      <c r="M133" s="316" t="str">
        <f>IF(AND(I133="C/-",J133=""),"未入力あり",IF(AND(I133="C",J133&lt;&gt;""),"〇",IF(I133="-","")))</f>
        <v>未入力あり</v>
      </c>
      <c r="O133" s="317"/>
      <c r="T133" s="352">
        <v>0</v>
      </c>
      <c r="U133" s="352">
        <v>10</v>
      </c>
    </row>
    <row r="134" spans="1:21" ht="27.75" thickBot="1">
      <c r="A134" s="280">
        <v>134</v>
      </c>
      <c r="C134" s="322"/>
      <c r="D134" s="322"/>
      <c r="E134" s="322"/>
      <c r="F134" s="322"/>
      <c r="H134" s="900" t="s">
        <v>839</v>
      </c>
      <c r="I134" s="889" t="str">
        <f>+IF(AND($H$3="地域がん診療病院",OR($H$4="地域がん診療病院",$H$4="地域がん診療病院(特例型)",$H$4="新規指定推薦")),"-","B/-")</f>
        <v>B/-</v>
      </c>
      <c r="J134" s="277"/>
      <c r="K134" s="343" t="s">
        <v>837</v>
      </c>
      <c r="M134" s="316" t="str">
        <f>+IF(I134="B/-",IF(ISBLANK(J134),"未入力あり",IF(J134&gt;=1,"○","×")),"")</f>
        <v>未入力あり</v>
      </c>
      <c r="O134" s="317"/>
      <c r="T134" s="352">
        <v>0</v>
      </c>
      <c r="U134" s="352">
        <v>10</v>
      </c>
    </row>
    <row r="135" spans="1:21" ht="14.25" thickBot="1">
      <c r="A135" s="280">
        <v>135</v>
      </c>
      <c r="C135" s="322"/>
      <c r="D135" s="322"/>
      <c r="E135" s="322"/>
      <c r="F135" s="322"/>
      <c r="H135" s="901" t="s">
        <v>840</v>
      </c>
      <c r="I135" s="902" t="str">
        <f>+IF(AND($H$3="地域がん診療病院",OR($H$4="地域がん診療病院",$H$4="地域がん診療病院(特例型)",$H$4="新規指定推薦")),"-","C/-")</f>
        <v>C/-</v>
      </c>
      <c r="J135" s="277"/>
      <c r="K135" s="321"/>
      <c r="M135" s="316" t="str">
        <f>IF(AND(I135="C/-",J135=""),"未入力あり",IF(AND(I135="C",J135&lt;&gt;""),"〇",IF(I135="-","")))</f>
        <v>未入力あり</v>
      </c>
      <c r="O135" s="317"/>
      <c r="T135" s="352">
        <v>0</v>
      </c>
      <c r="U135" s="352">
        <v>10</v>
      </c>
    </row>
    <row r="136" spans="1:21" ht="14.25" thickBot="1">
      <c r="A136" s="280">
        <v>136</v>
      </c>
      <c r="C136" s="322"/>
      <c r="D136" s="322"/>
      <c r="E136" s="322"/>
      <c r="F136" s="322"/>
      <c r="H136" s="417" t="s">
        <v>654</v>
      </c>
      <c r="I136" s="320" t="str">
        <f>+IF(AND($H$3="地域がん診療病院",OR($H$4="地域がん診療病院",$H$4="地域がん診療病院(特例型)",$H$4="新規指定推薦")),"-","C/-")</f>
        <v>C/-</v>
      </c>
      <c r="J136" s="277"/>
      <c r="K136" s="321"/>
      <c r="M136" s="316" t="str">
        <f>IF(AND(I136="C/-",J136=""),"未入力あり",IF(AND(I136="C",J136&lt;&gt;""),"〇",IF(I136="-","")))</f>
        <v>未入力あり</v>
      </c>
      <c r="O136" s="317"/>
      <c r="T136" s="352">
        <v>0</v>
      </c>
      <c r="U136" s="352">
        <v>10</v>
      </c>
    </row>
    <row r="137" spans="1:21" ht="14.25" thickBot="1">
      <c r="A137" s="280">
        <v>137</v>
      </c>
      <c r="C137" s="322"/>
      <c r="D137" s="322"/>
      <c r="E137" s="322"/>
      <c r="F137" s="322"/>
      <c r="H137" s="900" t="s">
        <v>842</v>
      </c>
      <c r="I137" s="342" t="str">
        <f>+IF(AND($H$3="地域がん診療病院",OR($H$4="地域がん診療病院",$H$4="地域がん診療病院(特例型)",$H$4="新規指定推薦")),"-","A/-")</f>
        <v>A/-</v>
      </c>
      <c r="J137" s="277"/>
      <c r="K137" s="343" t="s">
        <v>653</v>
      </c>
      <c r="M137" s="316" t="str">
        <f>+IF(I137="A/-",IF(ISBLANK(J137),"未入力あり",IF(J137&gt;=1,"○","×")),"")</f>
        <v>未入力あり</v>
      </c>
      <c r="O137" s="317"/>
      <c r="T137" s="352">
        <v>0</v>
      </c>
      <c r="U137" s="352">
        <v>10</v>
      </c>
    </row>
    <row r="138" spans="1:21" ht="14.25" thickBot="1">
      <c r="A138" s="280">
        <v>138</v>
      </c>
      <c r="C138" s="322"/>
      <c r="D138" s="322"/>
      <c r="E138" s="322"/>
      <c r="F138" s="322"/>
      <c r="H138" s="901" t="s">
        <v>1213</v>
      </c>
      <c r="I138" s="902" t="str">
        <f>+IF(AND($H$3="地域がん診療病院",OR($H$4="地域がん診療病院",$H$4="地域がん診療病院(特例型)",$H$4="新規指定推薦")),"-","C/-")</f>
        <v>C/-</v>
      </c>
      <c r="J138" s="277"/>
      <c r="K138" s="321"/>
      <c r="M138" s="316" t="str">
        <f>IF(AND(I138="C/-",J138=""),"未入力あり",IF(AND(I138="C",J138&lt;&gt;""),"〇",IF(I138="-","")))</f>
        <v>未入力あり</v>
      </c>
      <c r="O138" s="317"/>
      <c r="T138" s="352">
        <v>0</v>
      </c>
      <c r="U138" s="352">
        <v>10</v>
      </c>
    </row>
    <row r="139" spans="1:21" ht="14.25" thickBot="1">
      <c r="A139" s="280">
        <v>139</v>
      </c>
      <c r="C139" s="322"/>
      <c r="D139" s="322"/>
      <c r="E139" s="322"/>
      <c r="F139" s="322"/>
      <c r="H139" s="417" t="s">
        <v>655</v>
      </c>
      <c r="I139" s="320" t="str">
        <f>+IF(AND($H$3="地域がん診療病院",OR($H$4="地域がん診療病院",$H$4="地域がん診療病院(特例型)",$H$4="新規指定推薦")),"-","C/-")</f>
        <v>C/-</v>
      </c>
      <c r="J139" s="277"/>
      <c r="K139" s="321"/>
      <c r="M139" s="316" t="str">
        <f>IF(AND(I139="C/-",J139=""),"未入力あり",IF(AND(I139="C",J139&lt;&gt;""),"〇",IF(I139="-","")))</f>
        <v>未入力あり</v>
      </c>
      <c r="O139" s="317"/>
      <c r="T139" s="352">
        <v>0</v>
      </c>
      <c r="U139" s="352">
        <v>10</v>
      </c>
    </row>
    <row r="140" spans="1:21" ht="14.25" thickBot="1">
      <c r="A140" s="280">
        <v>140</v>
      </c>
      <c r="C140" s="322"/>
      <c r="D140" s="322"/>
      <c r="E140" s="322"/>
      <c r="F140" s="335" t="s">
        <v>526</v>
      </c>
      <c r="G140" s="336"/>
      <c r="H140" s="900" t="s">
        <v>1214</v>
      </c>
      <c r="I140" s="342" t="str">
        <f>+IF(AND($H$3="地域がん診療病院",OR($H$4="地域がん診療病院",$H$4="地域がん診療病院(特例型)",$H$4="新規指定推薦")),"-","A")</f>
        <v>A</v>
      </c>
      <c r="J140" s="277"/>
      <c r="K140" s="343" t="s">
        <v>653</v>
      </c>
      <c r="M140" s="316" t="str">
        <f t="shared" ref="M140:M156" si="15">+IF(I140="A",IF(ISBLANK(J140),"未入力あり",IF(J140&gt;=1,"○","×")),"")</f>
        <v>未入力あり</v>
      </c>
      <c r="O140" s="317"/>
      <c r="T140" s="352">
        <v>0</v>
      </c>
      <c r="U140" s="352">
        <v>20</v>
      </c>
    </row>
    <row r="141" spans="1:21" ht="14.25" thickBot="1">
      <c r="A141" s="280">
        <v>141</v>
      </c>
      <c r="C141" s="322"/>
      <c r="D141" s="322"/>
      <c r="E141" s="322"/>
      <c r="F141" s="322"/>
      <c r="H141" s="901" t="s">
        <v>1231</v>
      </c>
      <c r="I141" s="320" t="str">
        <f>+IF(AND($H$3="地域がん診療病院",OR($H$4="地域がん診療病院",$H$4="地域がん診療病院(特例型)",$H$4="新規指定推薦")),"-","C")</f>
        <v>C</v>
      </c>
      <c r="J141" s="277"/>
      <c r="K141" s="321"/>
      <c r="M141" s="316" t="str">
        <f>IF(AND(I141="C",J141=""),"未入力あり",IF(AND(I141="C",J141&lt;&gt;""),"〇",IF(I141="-","")))</f>
        <v>未入力あり</v>
      </c>
      <c r="O141" s="317"/>
      <c r="T141" s="352">
        <v>0</v>
      </c>
      <c r="U141" s="352">
        <v>10</v>
      </c>
    </row>
    <row r="142" spans="1:21" ht="14.25" thickBot="1">
      <c r="A142" s="280">
        <v>142</v>
      </c>
      <c r="C142" s="322"/>
      <c r="D142" s="322"/>
      <c r="E142" s="322"/>
      <c r="F142" s="322"/>
      <c r="H142" s="417" t="s">
        <v>656</v>
      </c>
      <c r="I142" s="320" t="str">
        <f>+IF(AND($H$3="地域がん診療病院",OR($H$4="地域がん診療病院",$H$4="地域がん診療病院(特例型)",$H$4="新規指定推薦")),"-","C")</f>
        <v>C</v>
      </c>
      <c r="J142" s="277"/>
      <c r="K142" s="321"/>
      <c r="M142" s="316" t="str">
        <f>IF(AND(I142="C",J142=""),"未入力あり",IF(AND(I142="C",J142&lt;&gt;""),"〇",IF(I142="-","")))</f>
        <v>未入力あり</v>
      </c>
      <c r="O142" s="317"/>
      <c r="T142" s="352">
        <v>0</v>
      </c>
      <c r="U142" s="352">
        <v>10</v>
      </c>
    </row>
    <row r="143" spans="1:21" ht="14.25" thickBot="1">
      <c r="A143" s="280">
        <v>143</v>
      </c>
      <c r="C143" s="322"/>
      <c r="D143" s="322"/>
      <c r="E143" s="322"/>
      <c r="F143" s="322"/>
      <c r="H143" s="341" t="s">
        <v>843</v>
      </c>
      <c r="I143" s="342" t="str">
        <f>+IF(AND($H$3="地域がん診療病院",OR($H$4="地域がん診療病院",$H$4="地域がん診療病院(特例型)",$H$4="新規指定推薦")),"-","A")</f>
        <v>A</v>
      </c>
      <c r="J143" s="277"/>
      <c r="K143" s="343" t="s">
        <v>653</v>
      </c>
      <c r="M143" s="316" t="str">
        <f t="shared" si="15"/>
        <v>未入力あり</v>
      </c>
      <c r="O143" s="317"/>
      <c r="T143" s="352">
        <v>0</v>
      </c>
      <c r="U143" s="352">
        <v>20</v>
      </c>
    </row>
    <row r="144" spans="1:21" ht="14.25" thickBot="1">
      <c r="A144" s="280">
        <v>144</v>
      </c>
      <c r="C144" s="322"/>
      <c r="D144" s="322"/>
      <c r="E144" s="322"/>
      <c r="F144" s="322"/>
      <c r="H144" s="901" t="s">
        <v>841</v>
      </c>
      <c r="I144" s="320" t="str">
        <f>+IF(AND($H$3="地域がん診療病院",OR($H$4="地域がん診療病院",$H$4="地域がん診療病院(特例型)",$H$4="新規指定推薦")),"-","C")</f>
        <v>C</v>
      </c>
      <c r="J144" s="277"/>
      <c r="K144" s="321"/>
      <c r="M144" s="316" t="str">
        <f>IF(AND(I144="C",J144=""),"未入力あり",IF(AND(I144="C",J144&lt;&gt;""),"〇",IF(I144="-","")))</f>
        <v>未入力あり</v>
      </c>
      <c r="O144" s="317"/>
      <c r="T144" s="352">
        <v>0</v>
      </c>
      <c r="U144" s="352">
        <v>10</v>
      </c>
    </row>
    <row r="145" spans="1:21" ht="14.25" thickBot="1">
      <c r="A145" s="280">
        <v>145</v>
      </c>
      <c r="C145" s="322"/>
      <c r="D145" s="322"/>
      <c r="E145" s="322"/>
      <c r="F145" s="322"/>
      <c r="H145" s="417" t="s">
        <v>657</v>
      </c>
      <c r="I145" s="320" t="str">
        <f>+IF(AND($H$3="地域がん診療病院",OR($H$4="地域がん診療病院",$H$4="地域がん診療病院(特例型)",$H$4="新規指定推薦")),"-","C")</f>
        <v>C</v>
      </c>
      <c r="J145" s="277"/>
      <c r="K145" s="321"/>
      <c r="M145" s="316" t="str">
        <f>IF(AND(I145="C",J145=""),"未入力あり",IF(AND(I145="C",J145&lt;&gt;""),"〇",IF(I145="-","")))</f>
        <v>未入力あり</v>
      </c>
      <c r="O145" s="317"/>
      <c r="T145" s="352">
        <v>0</v>
      </c>
      <c r="U145" s="352">
        <v>10</v>
      </c>
    </row>
    <row r="146" spans="1:21" ht="14.25" thickBot="1">
      <c r="A146" s="280">
        <v>146</v>
      </c>
      <c r="C146" s="322"/>
      <c r="D146" s="322"/>
      <c r="E146" s="322"/>
      <c r="F146" s="335" t="s">
        <v>534</v>
      </c>
      <c r="G146" s="336"/>
      <c r="H146" s="900" t="s">
        <v>844</v>
      </c>
      <c r="I146" s="342" t="str">
        <f>+IF(AND($H$3="地域がん診療病院",OR($H$4="地域がん診療病院",$H$4="地域がん診療病院(特例型)",$H$4="新規指定推薦")),"-","A")</f>
        <v>A</v>
      </c>
      <c r="J146" s="277"/>
      <c r="K146" s="343" t="s">
        <v>653</v>
      </c>
      <c r="M146" s="316" t="str">
        <f t="shared" si="15"/>
        <v>未入力あり</v>
      </c>
      <c r="O146" s="317"/>
      <c r="T146" s="352">
        <v>0</v>
      </c>
      <c r="U146" s="352">
        <v>10</v>
      </c>
    </row>
    <row r="147" spans="1:21" ht="14.25" thickBot="1">
      <c r="A147" s="280">
        <v>147</v>
      </c>
      <c r="C147" s="322"/>
      <c r="D147" s="322"/>
      <c r="E147" s="322"/>
      <c r="F147" s="322"/>
      <c r="H147" s="901" t="s">
        <v>841</v>
      </c>
      <c r="I147" s="902" t="str">
        <f t="shared" ref="I147:I153" si="16">+IF(AND($H$3="地域がん診療病院",OR($H$4="地域がん診療病院",$H$4="地域がん診療病院(特例型)",$H$4="新規指定推薦")),"-","C")</f>
        <v>C</v>
      </c>
      <c r="J147" s="277"/>
      <c r="K147" s="321"/>
      <c r="M147" s="316" t="str">
        <f>IF(AND(I147="C",J147=""),"未入力あり",IF(AND(I147="C",J147&lt;&gt;""),"〇",IF(I147="-","")))</f>
        <v>未入力あり</v>
      </c>
      <c r="O147" s="317"/>
      <c r="T147" s="352">
        <v>0</v>
      </c>
      <c r="U147" s="352">
        <v>10</v>
      </c>
    </row>
    <row r="148" spans="1:21" ht="14.25" thickBot="1">
      <c r="A148" s="280">
        <v>148</v>
      </c>
      <c r="C148" s="322"/>
      <c r="D148" s="322"/>
      <c r="E148" s="322"/>
      <c r="F148" s="322"/>
      <c r="H148" s="417" t="s">
        <v>658</v>
      </c>
      <c r="I148" s="902" t="str">
        <f t="shared" si="16"/>
        <v>C</v>
      </c>
      <c r="J148" s="277"/>
      <c r="K148" s="321"/>
      <c r="M148" s="316" t="str">
        <f>+IF(I148="C",IF(ISBLANK(J148),"未入力あり",IF(J148&gt;=1,"○","×")),"")</f>
        <v>未入力あり</v>
      </c>
      <c r="O148" s="317"/>
      <c r="T148" s="352">
        <v>0</v>
      </c>
      <c r="U148" s="352">
        <v>10</v>
      </c>
    </row>
    <row r="149" spans="1:21" ht="14.25" thickBot="1">
      <c r="A149" s="280">
        <v>149</v>
      </c>
      <c r="C149" s="322"/>
      <c r="D149" s="322"/>
      <c r="E149" s="322"/>
      <c r="F149" s="335" t="s">
        <v>545</v>
      </c>
      <c r="G149" s="336"/>
      <c r="H149" s="341" t="s">
        <v>659</v>
      </c>
      <c r="I149" s="889" t="str">
        <f>+IF(AND($H$3="地域がん診療病院",OR($H$4="地域がん診療病院",$H$4="地域がん診療病院(特例型)",$H$4="新規指定推薦")),"-","B")</f>
        <v>B</v>
      </c>
      <c r="J149" s="277"/>
      <c r="K149" s="343" t="s">
        <v>837</v>
      </c>
      <c r="M149" s="316" t="str">
        <f>+IF(I149="B",IF(ISBLANK(J149),"未入力あり",IF(J149&gt;=1,"○","×")),"")</f>
        <v>未入力あり</v>
      </c>
      <c r="O149" s="317"/>
      <c r="T149" s="352">
        <v>0</v>
      </c>
      <c r="U149" s="352">
        <v>10</v>
      </c>
    </row>
    <row r="150" spans="1:21" ht="14.25" thickBot="1">
      <c r="A150" s="280">
        <v>150</v>
      </c>
      <c r="C150" s="322"/>
      <c r="D150" s="322"/>
      <c r="E150" s="322"/>
      <c r="F150" s="322"/>
      <c r="H150" s="417" t="s">
        <v>660</v>
      </c>
      <c r="I150" s="320" t="str">
        <f t="shared" si="16"/>
        <v>C</v>
      </c>
      <c r="J150" s="277"/>
      <c r="K150" s="321"/>
      <c r="M150" s="316" t="str">
        <f>IF(AND(I150="C",J150=""),"未入力あり",IF(AND(I150="C",J150&lt;&gt;""),"〇",IF(I150="-","")))</f>
        <v>未入力あり</v>
      </c>
      <c r="O150" s="317"/>
      <c r="T150" s="352">
        <v>0</v>
      </c>
      <c r="U150" s="352">
        <v>10</v>
      </c>
    </row>
    <row r="151" spans="1:21" ht="14.25" thickBot="1">
      <c r="A151" s="280">
        <v>151</v>
      </c>
      <c r="C151" s="322"/>
      <c r="D151" s="322"/>
      <c r="E151" s="322"/>
      <c r="F151" s="322"/>
      <c r="H151" s="341" t="s">
        <v>661</v>
      </c>
      <c r="I151" s="889" t="str">
        <f>+IF(AND($H$3="地域がん診療病院",OR($H$4="地域がん診療病院",$H$4="地域がん診療病院(特例型)",$H$4="新規指定推薦")),"-","B")</f>
        <v>B</v>
      </c>
      <c r="J151" s="277"/>
      <c r="K151" s="343" t="s">
        <v>837</v>
      </c>
      <c r="M151" s="316" t="str">
        <f>+IF(I151="B",IF(ISBLANK(J151),"未入力あり",IF(J151&gt;=1,"○","×")),"")</f>
        <v>未入力あり</v>
      </c>
      <c r="O151" s="317"/>
      <c r="T151" s="352">
        <v>0</v>
      </c>
      <c r="U151" s="352">
        <v>10</v>
      </c>
    </row>
    <row r="152" spans="1:21" ht="14.25" thickBot="1">
      <c r="A152" s="280">
        <v>152</v>
      </c>
      <c r="C152" s="322"/>
      <c r="D152" s="322"/>
      <c r="E152" s="322"/>
      <c r="F152" s="322"/>
      <c r="H152" s="418" t="s">
        <v>662</v>
      </c>
      <c r="I152" s="419" t="str">
        <f t="shared" si="16"/>
        <v>C</v>
      </c>
      <c r="J152" s="277"/>
      <c r="K152" s="412"/>
      <c r="M152" s="316" t="str">
        <f>IF(AND(I152="C",J152=""),"未入力あり",IF(AND(I152="C",J152&lt;&gt;""),"〇",IF(I152="-","")))</f>
        <v>未入力あり</v>
      </c>
      <c r="O152" s="317"/>
      <c r="T152" s="352">
        <v>0</v>
      </c>
      <c r="U152" s="352">
        <v>10</v>
      </c>
    </row>
    <row r="153" spans="1:21" ht="14.25" thickBot="1">
      <c r="A153" s="280">
        <v>153</v>
      </c>
      <c r="C153" s="322"/>
      <c r="D153" s="322"/>
      <c r="E153" s="322"/>
      <c r="F153" s="339"/>
      <c r="G153" s="355"/>
      <c r="H153" s="420" t="s">
        <v>663</v>
      </c>
      <c r="I153" s="421" t="str">
        <f t="shared" si="16"/>
        <v>C</v>
      </c>
      <c r="J153" s="277"/>
      <c r="K153" s="422"/>
      <c r="M153" s="316" t="str">
        <f>IF(AND(I153="C",J153=""),"未入力あり",IF(AND(I153="C",J153&lt;&gt;""),"〇",IF(I153="-","")))</f>
        <v>未入力あり</v>
      </c>
      <c r="O153" s="317"/>
      <c r="T153" s="352">
        <v>0</v>
      </c>
      <c r="U153" s="352">
        <v>10</v>
      </c>
    </row>
    <row r="154" spans="1:21" ht="14.25" thickBot="1">
      <c r="A154" s="280">
        <v>154</v>
      </c>
      <c r="C154" s="322"/>
      <c r="D154" s="322"/>
      <c r="E154" s="322"/>
      <c r="F154" s="322" t="s">
        <v>547</v>
      </c>
      <c r="H154" s="403" t="s">
        <v>664</v>
      </c>
      <c r="I154" s="404" t="str">
        <f>+IF(AND($H$3="地域がん診療病院",OR($H$4="地域がん診療病院",$H$4="地域がん診療病院(特例型)",$H$4="新規指定推薦")),"-","B")</f>
        <v>B</v>
      </c>
      <c r="J154" s="277"/>
      <c r="K154" s="379"/>
      <c r="M154" s="316" t="str">
        <f>IF(AND(I154="B",J154=""),"未入力あり",IF(AND(I154="B",J154&lt;&gt;""),"〇",IF(I154="-","")))</f>
        <v>未入力あり</v>
      </c>
      <c r="O154" s="317"/>
      <c r="T154" s="352">
        <v>0</v>
      </c>
      <c r="U154" s="352">
        <v>10</v>
      </c>
    </row>
    <row r="155" spans="1:21" ht="14.25" thickBot="1">
      <c r="A155" s="280">
        <v>155</v>
      </c>
      <c r="C155" s="322"/>
      <c r="D155" s="322"/>
      <c r="E155" s="322"/>
      <c r="F155" s="339"/>
      <c r="G155" s="355"/>
      <c r="H155" s="362" t="s">
        <v>665</v>
      </c>
      <c r="I155" s="363" t="s">
        <v>3</v>
      </c>
      <c r="J155" s="277"/>
      <c r="K155" s="364"/>
      <c r="M155" s="316" t="str">
        <f>+IF(AND($H$3="地域がん診療病院",OR($H$4="地域がん診療病院",$H$4="地域がん診療病院(特例型)",$H$4="新規指定推薦")),"",IF(ISBLANK(J155),"未入力あり","〇"))</f>
        <v>未入力あり</v>
      </c>
      <c r="O155" s="317"/>
      <c r="T155" s="352">
        <v>0</v>
      </c>
      <c r="U155" s="352">
        <v>10</v>
      </c>
    </row>
    <row r="156" spans="1:21" ht="14.25" thickBot="1">
      <c r="A156" s="280">
        <v>156</v>
      </c>
      <c r="C156" s="322"/>
      <c r="D156" s="322"/>
      <c r="E156" s="322"/>
      <c r="F156" s="322" t="s">
        <v>558</v>
      </c>
      <c r="H156" s="403" t="s">
        <v>1235</v>
      </c>
      <c r="I156" s="404" t="str">
        <f>+IF(AND($H$3="地域がん診療病院",OR($H$4="地域がん診療病院",$H$4="地域がん診療病院(特例型)",$H$4="新規指定推薦")),"-","A")</f>
        <v>A</v>
      </c>
      <c r="J156" s="277"/>
      <c r="K156" s="379" t="s">
        <v>645</v>
      </c>
      <c r="M156" s="316" t="str">
        <f t="shared" si="15"/>
        <v>未入力あり</v>
      </c>
      <c r="O156" s="317"/>
      <c r="T156" s="352">
        <v>0</v>
      </c>
      <c r="U156" s="352">
        <v>10</v>
      </c>
    </row>
    <row r="157" spans="1:21" ht="14.25" thickBot="1">
      <c r="A157" s="280">
        <v>157</v>
      </c>
      <c r="C157" s="322"/>
      <c r="D157" s="322"/>
      <c r="E157" s="322"/>
      <c r="F157" s="322"/>
      <c r="G157" s="415"/>
      <c r="H157" s="899" t="s">
        <v>1215</v>
      </c>
      <c r="I157" s="483" t="str">
        <f t="shared" ref="I157:I162" si="17">+IF(AND($H$3="地域がん診療病院",OR($H$4="地域がん診療病院",$H$4="地域がん診療病院(特例型)",$H$4="新規指定推薦")),"-","C")</f>
        <v>C</v>
      </c>
      <c r="J157" s="277"/>
      <c r="K157" s="487"/>
      <c r="M157" s="316" t="str">
        <f>IF(AND(I157="C",J157=""),"未入力あり",IF(AND(I157="C",J157&lt;&gt;""),"〇",IF(I157="-","")))</f>
        <v>未入力あり</v>
      </c>
      <c r="O157" s="317"/>
      <c r="T157" s="352">
        <v>0</v>
      </c>
      <c r="U157" s="352">
        <v>10</v>
      </c>
    </row>
    <row r="158" spans="1:21" ht="14.25" thickBot="1">
      <c r="A158" s="280">
        <v>158</v>
      </c>
      <c r="C158" s="322"/>
      <c r="D158" s="322"/>
      <c r="E158" s="322"/>
      <c r="F158" s="339"/>
      <c r="G158" s="318"/>
      <c r="H158" s="362" t="s">
        <v>666</v>
      </c>
      <c r="I158" s="413" t="str">
        <f t="shared" si="17"/>
        <v>C</v>
      </c>
      <c r="J158" s="277"/>
      <c r="K158" s="486"/>
      <c r="M158" s="316" t="str">
        <f t="shared" ref="M158" si="18">IF(AND(I158="C",J158=""),"未入力あり",IF(AND(I158="C",J158&lt;&gt;""),"〇",IF(I158="-","")))</f>
        <v>未入力あり</v>
      </c>
      <c r="O158" s="317"/>
      <c r="T158" s="352">
        <v>0</v>
      </c>
      <c r="U158" s="352">
        <v>10</v>
      </c>
    </row>
    <row r="159" spans="1:21" ht="14.25" thickBot="1">
      <c r="A159" s="280">
        <v>159</v>
      </c>
      <c r="C159" s="322"/>
      <c r="D159" s="322"/>
      <c r="E159" s="322"/>
      <c r="F159" s="322" t="s">
        <v>562</v>
      </c>
      <c r="H159" s="403" t="s">
        <v>667</v>
      </c>
      <c r="I159" s="404" t="str">
        <f t="shared" si="17"/>
        <v>C</v>
      </c>
      <c r="J159" s="277"/>
      <c r="K159" s="379"/>
      <c r="M159" s="316" t="str">
        <f t="shared" ref="M159:M166" si="19">IF(AND(I159="C",J159=""),"未入力あり",IF(AND(I159="C",J159&lt;&gt;""),"〇",IF(I159="-","")))</f>
        <v>未入力あり</v>
      </c>
      <c r="O159" s="317"/>
      <c r="T159" s="352">
        <v>0</v>
      </c>
      <c r="U159" s="353">
        <v>30</v>
      </c>
    </row>
    <row r="160" spans="1:21" ht="14.25" thickBot="1">
      <c r="A160" s="280">
        <v>160</v>
      </c>
      <c r="C160" s="322"/>
      <c r="D160" s="322"/>
      <c r="E160" s="322"/>
      <c r="F160" s="322"/>
      <c r="H160" s="418" t="s">
        <v>668</v>
      </c>
      <c r="I160" s="411" t="str">
        <f t="shared" si="17"/>
        <v>C</v>
      </c>
      <c r="J160" s="277"/>
      <c r="K160" s="412"/>
      <c r="M160" s="316" t="str">
        <f t="shared" si="19"/>
        <v>未入力あり</v>
      </c>
      <c r="O160" s="317"/>
      <c r="T160" s="352">
        <v>0</v>
      </c>
      <c r="U160" s="353">
        <v>10</v>
      </c>
    </row>
    <row r="161" spans="1:21" ht="14.25" thickBot="1">
      <c r="A161" s="280">
        <v>161</v>
      </c>
      <c r="C161" s="322"/>
      <c r="D161" s="322"/>
      <c r="E161" s="322"/>
      <c r="F161" s="322"/>
      <c r="H161" s="423" t="s">
        <v>669</v>
      </c>
      <c r="I161" s="405" t="str">
        <f t="shared" si="17"/>
        <v>C</v>
      </c>
      <c r="J161" s="277"/>
      <c r="K161" s="388"/>
      <c r="M161" s="316" t="str">
        <f t="shared" si="19"/>
        <v>未入力あり</v>
      </c>
      <c r="O161" s="317"/>
      <c r="T161" s="352">
        <v>0</v>
      </c>
      <c r="U161" s="353">
        <v>10</v>
      </c>
    </row>
    <row r="162" spans="1:21" ht="14.25" thickBot="1">
      <c r="A162" s="280">
        <v>162</v>
      </c>
      <c r="C162" s="322"/>
      <c r="D162" s="339"/>
      <c r="E162" s="339"/>
      <c r="F162" s="339"/>
      <c r="G162" s="318"/>
      <c r="H162" s="417" t="s">
        <v>670</v>
      </c>
      <c r="I162" s="340" t="str">
        <f t="shared" si="17"/>
        <v>C</v>
      </c>
      <c r="J162" s="277"/>
      <c r="K162" s="321"/>
      <c r="M162" s="316" t="str">
        <f t="shared" si="19"/>
        <v>未入力あり</v>
      </c>
      <c r="O162" s="317"/>
      <c r="T162" s="352">
        <v>0</v>
      </c>
      <c r="U162" s="353">
        <v>10</v>
      </c>
    </row>
    <row r="163" spans="1:21" ht="14.25" thickBot="1">
      <c r="A163" s="280">
        <v>163</v>
      </c>
      <c r="C163" s="322"/>
      <c r="D163" s="323" t="s">
        <v>1</v>
      </c>
      <c r="E163" s="324" t="s">
        <v>671</v>
      </c>
      <c r="F163" s="325"/>
      <c r="G163" s="325"/>
      <c r="H163" s="326"/>
      <c r="I163" s="327"/>
      <c r="J163" s="326"/>
      <c r="K163" s="328"/>
      <c r="O163" s="317"/>
    </row>
    <row r="164" spans="1:21" ht="14.25" thickBot="1">
      <c r="A164" s="280">
        <v>164</v>
      </c>
      <c r="C164" s="322"/>
      <c r="D164" s="322"/>
      <c r="E164" s="329" t="s">
        <v>672</v>
      </c>
      <c r="F164" s="331"/>
      <c r="G164" s="331"/>
      <c r="H164" s="337" t="s">
        <v>673</v>
      </c>
      <c r="I164" s="338" t="str">
        <f>+IF(AND($H$3="地域がん診療病院",OR($H$4="地域がん診療病院",$H$4="地域がん診療病院(特例型)",$H$4="新規指定推薦")),"-","C")</f>
        <v>C</v>
      </c>
      <c r="J164" s="314"/>
      <c r="K164" s="315" t="s">
        <v>674</v>
      </c>
      <c r="M164" s="316" t="str">
        <f t="shared" si="19"/>
        <v>未入力あり</v>
      </c>
      <c r="O164" s="317"/>
    </row>
    <row r="165" spans="1:21" ht="27.75" thickBot="1">
      <c r="A165" s="280">
        <v>165</v>
      </c>
      <c r="C165" s="322"/>
      <c r="D165" s="322"/>
      <c r="E165" s="329" t="s">
        <v>675</v>
      </c>
      <c r="F165" s="331"/>
      <c r="G165" s="331"/>
      <c r="H165" s="337" t="s">
        <v>676</v>
      </c>
      <c r="I165" s="338" t="str">
        <f>+IF(AND($H$3="地域がん診療病院",OR($H$4="地域がん診療病院",$H$4="地域がん診療病院(特例型)",$H$4="新規指定推薦")),"-","A")</f>
        <v>A</v>
      </c>
      <c r="J165" s="314"/>
      <c r="K165" s="315"/>
      <c r="M165" s="316" t="str">
        <f t="shared" ref="M165:M167" si="20">+IF(I165="A",IF(ISBLANK(J165),"未入力あり",IF(J165="はい","○","×")),"")</f>
        <v>未入力あり</v>
      </c>
      <c r="O165" s="317"/>
    </row>
    <row r="166" spans="1:21" ht="14.25" thickBot="1">
      <c r="A166" s="280">
        <v>166</v>
      </c>
      <c r="C166" s="322"/>
      <c r="D166" s="322"/>
      <c r="E166" s="424"/>
      <c r="F166" s="425"/>
      <c r="G166" s="425"/>
      <c r="H166" s="319" t="s">
        <v>677</v>
      </c>
      <c r="I166" s="320" t="str">
        <f>+IF(AND($H$3="地域がん診療病院",OR($H$4="地域がん診療病院",$H$4="地域がん診療病院(特例型)",$H$4="新規指定推薦")),"-","C")</f>
        <v>C</v>
      </c>
      <c r="J166" s="314"/>
      <c r="K166" s="321"/>
      <c r="M166" s="316" t="str">
        <f t="shared" si="19"/>
        <v>未入力あり</v>
      </c>
      <c r="O166" s="317"/>
    </row>
    <row r="167" spans="1:21" ht="27.75" thickBot="1">
      <c r="A167" s="280">
        <v>167</v>
      </c>
      <c r="C167" s="322"/>
      <c r="D167" s="322"/>
      <c r="E167" s="426" t="s">
        <v>678</v>
      </c>
      <c r="F167" s="427"/>
      <c r="G167" s="427"/>
      <c r="H167" s="358" t="s">
        <v>679</v>
      </c>
      <c r="I167" s="359" t="str">
        <f>+IF(AND($H$3="地域がん診療病院",OR($H$4="地域がん診療病院",$H$4="地域がん診療病院(特例型)",$H$4="新規指定推薦")),"-","A")</f>
        <v>A</v>
      </c>
      <c r="J167" s="314"/>
      <c r="K167" s="360"/>
      <c r="M167" s="316" t="str">
        <f t="shared" si="20"/>
        <v>未入力あり</v>
      </c>
      <c r="O167" s="317"/>
    </row>
    <row r="168" spans="1:21" ht="14.25" thickBot="1">
      <c r="A168" s="280">
        <v>168</v>
      </c>
      <c r="C168" s="322"/>
      <c r="D168" s="322"/>
      <c r="E168" s="424" t="s">
        <v>680</v>
      </c>
      <c r="F168" s="425"/>
      <c r="G168" s="425"/>
      <c r="H168" s="403" t="s">
        <v>681</v>
      </c>
      <c r="I168" s="898" t="str">
        <f>+IF(AND($H$3="地域がん診療病院",OR($H$4="地域がん診療病院",$H$4="地域がん診療病院(特例型)",$H$4="新規指定推薦")),"-","C")</f>
        <v>C</v>
      </c>
      <c r="J168" s="314"/>
      <c r="K168" s="379" t="s">
        <v>682</v>
      </c>
      <c r="M168" s="316" t="str">
        <f>+IF(I168="C",IF(ISBLANK(J168),"未入力あり",IF(J168="はい","○","×")),"")</f>
        <v>未入力あり</v>
      </c>
      <c r="O168" s="317"/>
    </row>
    <row r="169" spans="1:21" ht="14.25" thickBot="1">
      <c r="A169" s="280">
        <v>169</v>
      </c>
      <c r="C169" s="322"/>
      <c r="D169" s="322"/>
      <c r="E169" s="424"/>
      <c r="F169" s="425"/>
      <c r="G169" s="425"/>
      <c r="H169" s="386" t="s">
        <v>683</v>
      </c>
      <c r="I169" s="903" t="str">
        <f>+IF(AND($H$3="地域がん診療病院",OR($H$4="地域がん診療病院",$H$4="地域がん診療病院(特例型)",$H$4="新規指定推薦")),"-","C")</f>
        <v>C</v>
      </c>
      <c r="J169" s="314"/>
      <c r="K169" s="388"/>
      <c r="M169" s="316" t="str">
        <f>+IF(I169="C",IF(ISBLANK(J169),"未入力あり",IF(J169="はい","○","×")),"")</f>
        <v>未入力あり</v>
      </c>
      <c r="O169" s="317"/>
    </row>
    <row r="170" spans="1:21" ht="14.25" thickBot="1">
      <c r="A170" s="280">
        <v>170</v>
      </c>
      <c r="C170" s="322"/>
      <c r="D170" s="322"/>
      <c r="E170" s="424"/>
      <c r="F170" s="425"/>
      <c r="G170" s="425"/>
      <c r="H170" s="423" t="s">
        <v>684</v>
      </c>
      <c r="I170" s="387" t="s">
        <v>3</v>
      </c>
      <c r="J170" s="314"/>
      <c r="K170" s="388"/>
      <c r="M170" s="316" t="str">
        <f>+IF(AND($H$3="地域がん診療病院",OR($H$4="地域がん診療病院",$H$4="地域がん診療病院(特例型)",$H$4="新規指定推薦")),"",IF(ISBLANK(J170),"未入力あり","〇"))</f>
        <v>未入力あり</v>
      </c>
      <c r="O170" s="317"/>
    </row>
    <row r="171" spans="1:21" ht="14.25" thickBot="1">
      <c r="A171" s="280">
        <v>171</v>
      </c>
      <c r="C171" s="322"/>
      <c r="D171" s="322"/>
      <c r="E171" s="424"/>
      <c r="F171" s="425"/>
      <c r="G171" s="425"/>
      <c r="H171" s="423" t="s">
        <v>685</v>
      </c>
      <c r="I171" s="387" t="s">
        <v>3</v>
      </c>
      <c r="J171" s="314"/>
      <c r="K171" s="388"/>
      <c r="M171" s="316" t="str">
        <f>+IF(AND($H$3="地域がん診療病院",OR($H$4="地域がん診療病院",$H$4="地域がん診療病院(特例型)",$H$4="新規指定推薦")),"",IF(ISBLANK(J171),"未入力あり","〇"))</f>
        <v>未入力あり</v>
      </c>
      <c r="O171" s="317"/>
    </row>
    <row r="172" spans="1:21" ht="27.75" thickBot="1">
      <c r="A172" s="280">
        <v>172</v>
      </c>
      <c r="C172" s="322"/>
      <c r="D172" s="322"/>
      <c r="E172" s="424"/>
      <c r="F172" s="425"/>
      <c r="G172" s="425"/>
      <c r="H172" s="403" t="s">
        <v>686</v>
      </c>
      <c r="I172" s="898" t="str">
        <f>+IF(OR(AND($H$3="地域がん診療病院",OR($H$4="地域がん診療病院",$H$4="地域がん診療病院(特例型)",$H$4="新規指定推薦")),AND(J170="はい",J171="はい")),"-","C")</f>
        <v>C</v>
      </c>
      <c r="J172" s="314"/>
      <c r="K172" s="428" t="s">
        <v>687</v>
      </c>
      <c r="M172" s="316" t="str">
        <f>+IF(I172="C",IF(ISBLANK(J172),"未入力あり",IF(J172="はい","○","×")),"")</f>
        <v>未入力あり</v>
      </c>
      <c r="O172" s="317"/>
    </row>
    <row r="173" spans="1:21" ht="14.25" thickBot="1">
      <c r="A173" s="280">
        <v>173</v>
      </c>
      <c r="C173" s="307" t="s">
        <v>518</v>
      </c>
      <c r="D173" s="308" t="s">
        <v>689</v>
      </c>
      <c r="E173" s="309"/>
      <c r="F173" s="309"/>
      <c r="G173" s="309"/>
      <c r="H173" s="310"/>
      <c r="I173" s="311"/>
      <c r="J173" s="310"/>
      <c r="K173" s="312"/>
      <c r="O173" s="317"/>
    </row>
    <row r="174" spans="1:21" ht="68.25" hidden="1" thickBot="1">
      <c r="A174" s="280">
        <v>175</v>
      </c>
      <c r="C174" s="322"/>
      <c r="D174" s="313"/>
      <c r="H174" s="429" t="s">
        <v>690</v>
      </c>
      <c r="I174" s="430" t="str">
        <f>+IF(AND($H$3="地域がん診療病院",OR($H$4="地域がん診療病院",$H$4="地域がん診療病院(特例型)",$H$4="新規指定推薦")),"-","A")</f>
        <v>A</v>
      </c>
      <c r="J174" s="431"/>
      <c r="K174" s="432" t="s">
        <v>691</v>
      </c>
      <c r="M174" s="316"/>
      <c r="O174" s="317"/>
    </row>
    <row r="175" spans="1:21" ht="41.25" hidden="1" thickBot="1">
      <c r="A175" s="280">
        <v>176</v>
      </c>
      <c r="C175" s="322"/>
      <c r="D175" s="313"/>
      <c r="E175" s="281"/>
      <c r="F175" s="281"/>
      <c r="G175" s="281"/>
      <c r="H175" s="433" t="s">
        <v>692</v>
      </c>
      <c r="I175" s="434" t="str">
        <f>+IF(OR(AND($H$3="地域がん診療病院",OR($H$4="地域がん診療病院",$H$4="地域がん診療病院(特例型)",$H$4="新規指定推薦")),J176="いいえ"),"-","A")</f>
        <v>A</v>
      </c>
      <c r="J175" s="431"/>
      <c r="K175" s="435" t="s">
        <v>693</v>
      </c>
      <c r="M175" s="316"/>
      <c r="O175" s="317"/>
    </row>
    <row r="176" spans="1:21" ht="14.25" thickBot="1">
      <c r="A176" s="280">
        <v>177</v>
      </c>
      <c r="C176" s="322"/>
      <c r="D176" s="313"/>
      <c r="H176" s="360" t="s">
        <v>1216</v>
      </c>
      <c r="I176" s="378" t="str">
        <f>+IF(AND($H$3="地域がん診療病院",OR($H$4="地域がん診療病院",$H$4="地域がん診療病院(特例型)",$H$4="新規指定推薦")),"-","A")</f>
        <v>A</v>
      </c>
      <c r="J176" s="314"/>
      <c r="K176" s="364"/>
      <c r="M176" s="316" t="str">
        <f>+IF(I176="A",IF(ISBLANK(J176),"未入力あり","○"),"")</f>
        <v>未入力あり</v>
      </c>
      <c r="O176" s="317"/>
    </row>
    <row r="177" spans="1:21" ht="14.25" hidden="1" thickBot="1">
      <c r="A177" s="280">
        <v>178</v>
      </c>
      <c r="C177" s="322"/>
      <c r="D177" s="322"/>
      <c r="E177" s="329" t="s">
        <v>672</v>
      </c>
      <c r="F177" s="331"/>
      <c r="G177" s="331"/>
      <c r="H177" s="429" t="s">
        <v>694</v>
      </c>
      <c r="I177" s="430" t="str">
        <f>+IF(AND($H$3="地域がん診療病院",OR($H$4="地域がん診療病院",$H$4="地域がん診療病院(特例型)",$H$4="新規指定推薦")),"-","A")</f>
        <v>A</v>
      </c>
      <c r="J177" s="431"/>
      <c r="K177" s="432"/>
      <c r="M177" s="316"/>
      <c r="O177" s="317"/>
    </row>
    <row r="178" spans="1:21" ht="27.75" thickBot="1">
      <c r="A178" s="280">
        <v>179</v>
      </c>
      <c r="C178" s="322"/>
      <c r="D178" s="322"/>
      <c r="E178" s="945" t="s">
        <v>672</v>
      </c>
      <c r="F178" s="946"/>
      <c r="G178" s="947"/>
      <c r="H178" s="904" t="s">
        <v>845</v>
      </c>
      <c r="I178" s="359" t="s">
        <v>1217</v>
      </c>
      <c r="J178" s="277"/>
      <c r="K178" s="360" t="s">
        <v>695</v>
      </c>
      <c r="M178" s="316" t="str">
        <f>+IF(I178="-",IF(ISBLANK(J178),"未入力あり",""),"")</f>
        <v>未入力あり</v>
      </c>
      <c r="O178" s="317"/>
      <c r="T178" s="352">
        <v>0</v>
      </c>
      <c r="U178" s="352">
        <v>4000</v>
      </c>
    </row>
    <row r="179" spans="1:21" ht="41.25" thickBot="1">
      <c r="A179" s="280">
        <v>180</v>
      </c>
      <c r="C179" s="322"/>
      <c r="D179" s="322"/>
      <c r="E179" s="945" t="s">
        <v>16</v>
      </c>
      <c r="F179" s="946"/>
      <c r="G179" s="947"/>
      <c r="H179" s="904" t="s">
        <v>846</v>
      </c>
      <c r="I179" s="359" t="s">
        <v>1217</v>
      </c>
      <c r="J179" s="277"/>
      <c r="K179" s="360" t="s">
        <v>696</v>
      </c>
      <c r="M179" s="316" t="str">
        <f>+IF(I179="-",IF(ISBLANK(J179),"未入力あり",""),"")</f>
        <v>未入力あり</v>
      </c>
      <c r="O179" s="317"/>
      <c r="T179" s="352">
        <v>0</v>
      </c>
      <c r="U179" s="352">
        <v>3500</v>
      </c>
    </row>
    <row r="180" spans="1:21" ht="41.25" thickBot="1">
      <c r="A180" s="280">
        <v>181</v>
      </c>
      <c r="C180" s="322"/>
      <c r="D180" s="322"/>
      <c r="E180" s="948" t="s">
        <v>12</v>
      </c>
      <c r="F180" s="949"/>
      <c r="G180" s="950"/>
      <c r="H180" s="904" t="s">
        <v>847</v>
      </c>
      <c r="I180" s="338" t="s">
        <v>1217</v>
      </c>
      <c r="J180" s="277"/>
      <c r="K180" s="315" t="s">
        <v>697</v>
      </c>
      <c r="M180" s="316" t="str">
        <f>+IF(I180="-",IF(ISBLANK(J180),"未入力あり",""),"")</f>
        <v>未入力あり</v>
      </c>
      <c r="O180" s="317"/>
      <c r="T180" s="352">
        <v>0</v>
      </c>
      <c r="U180" s="352">
        <v>14000</v>
      </c>
    </row>
    <row r="181" spans="1:21" ht="45.75" customHeight="1" thickBot="1">
      <c r="A181" s="280">
        <v>182</v>
      </c>
      <c r="C181" s="322"/>
      <c r="D181" s="322"/>
      <c r="E181" s="954"/>
      <c r="F181" s="955"/>
      <c r="G181" s="956"/>
      <c r="H181" s="377" t="s">
        <v>848</v>
      </c>
      <c r="I181" s="363" t="s">
        <v>3</v>
      </c>
      <c r="J181" s="277"/>
      <c r="K181" s="315"/>
      <c r="M181" s="316" t="str">
        <f>+IF(AND($H$3="地域がん診療病院",OR($H$4="地域がん診療病院",$H$4="地域がん診療病院(特例型)",$H$4="新規指定推薦")),"",IF(ISBLANK(J181),"未入力あり",""))</f>
        <v>未入力あり</v>
      </c>
      <c r="O181" s="317"/>
      <c r="T181" s="352">
        <v>0</v>
      </c>
      <c r="U181" s="353">
        <v>12000</v>
      </c>
    </row>
    <row r="182" spans="1:21" ht="27.75" thickBot="1">
      <c r="A182" s="280">
        <v>183</v>
      </c>
      <c r="C182" s="322"/>
      <c r="D182" s="322"/>
      <c r="E182" s="951" t="s">
        <v>13</v>
      </c>
      <c r="F182" s="952"/>
      <c r="G182" s="953"/>
      <c r="H182" s="905" t="s">
        <v>849</v>
      </c>
      <c r="I182" s="359" t="s">
        <v>1217</v>
      </c>
      <c r="J182" s="277"/>
      <c r="K182" s="360" t="s">
        <v>698</v>
      </c>
      <c r="M182" s="316" t="str">
        <f>+IF(I182="-",IF(ISBLANK(J182),"未入力あり",""),"")</f>
        <v>未入力あり</v>
      </c>
      <c r="O182" s="317"/>
      <c r="T182" s="352">
        <v>0</v>
      </c>
      <c r="U182" s="352">
        <v>880</v>
      </c>
    </row>
    <row r="183" spans="1:21" ht="27.75" hidden="1" thickBot="1">
      <c r="A183" s="280">
        <v>184</v>
      </c>
      <c r="C183" s="322"/>
      <c r="D183" s="322"/>
      <c r="E183" s="329" t="s">
        <v>675</v>
      </c>
      <c r="F183" s="331"/>
      <c r="G183" s="331"/>
      <c r="H183" s="429" t="s">
        <v>699</v>
      </c>
      <c r="I183" s="430" t="str">
        <f>+IF(AND($H$3="地域がん診療病院",OR($H$4="地域がん診療病院",$H$4="地域がん診療病院(特例型)",$H$4="新規指定推薦")),"-","A")</f>
        <v>A</v>
      </c>
      <c r="J183" s="431"/>
      <c r="K183" s="432" t="s">
        <v>700</v>
      </c>
      <c r="M183" s="316"/>
      <c r="O183" s="317"/>
    </row>
    <row r="184" spans="1:21" ht="27.75" hidden="1" thickBot="1">
      <c r="A184" s="280">
        <v>185</v>
      </c>
      <c r="C184" s="439"/>
      <c r="D184" s="335"/>
      <c r="E184" s="329"/>
      <c r="F184" s="331"/>
      <c r="G184" s="440"/>
      <c r="H184" s="441" t="s">
        <v>701</v>
      </c>
      <c r="I184" s="442"/>
      <c r="J184" s="443" t="e">
        <f>+IF(AND(ISBLANK(J178),ISBLANK(J179),ISBLANK(J180),ISBLANK(#REF!),ISBLANK(J182)),"",IF(AND(J178&gt;=450,J179&gt;=360,J180&gt;=900,#REF!&gt;=180,J182&gt;=45),"はい","いいえ "))</f>
        <v>#REF!</v>
      </c>
      <c r="K184" s="444" t="s">
        <v>702</v>
      </c>
      <c r="M184" s="316"/>
      <c r="O184" s="438"/>
    </row>
    <row r="185" spans="1:21" ht="27.75" hidden="1" thickBot="1">
      <c r="A185" s="280">
        <v>186</v>
      </c>
      <c r="C185" s="322"/>
      <c r="D185" s="322"/>
      <c r="E185" s="424"/>
      <c r="F185" s="425"/>
      <c r="G185" s="445"/>
      <c r="H185" s="441" t="s">
        <v>703</v>
      </c>
      <c r="I185" s="442"/>
      <c r="J185" s="443" t="e">
        <f>+IF(AND(ISBLANK(#REF!)),"",IF(AND(#REF!&gt;=18),"はい","いいえ "))</f>
        <v>#REF!</v>
      </c>
      <c r="K185" s="444" t="s">
        <v>704</v>
      </c>
      <c r="M185" s="316"/>
      <c r="O185" s="438"/>
    </row>
    <row r="186" spans="1:21" ht="14.25" hidden="1" thickBot="1">
      <c r="A186" s="280">
        <v>187</v>
      </c>
      <c r="C186" s="322"/>
      <c r="D186" s="322"/>
      <c r="E186" s="424"/>
      <c r="F186" s="425"/>
      <c r="G186" s="445"/>
      <c r="H186" s="441" t="s">
        <v>705</v>
      </c>
      <c r="I186" s="442"/>
      <c r="J186" s="443" t="e">
        <f>+IF(AND(ISBLANK(J184),ISBLANK(J185)),"",IF(OR(J184="はい",J185="はい"),"はい","いいえ "))</f>
        <v>#REF!</v>
      </c>
      <c r="K186" s="444"/>
      <c r="M186" s="316"/>
      <c r="O186" s="438"/>
    </row>
    <row r="187" spans="1:21" ht="41.25" hidden="1" thickBot="1">
      <c r="A187" s="280">
        <v>188</v>
      </c>
      <c r="C187" s="322"/>
      <c r="D187" s="322"/>
      <c r="E187" s="424"/>
      <c r="F187" s="425"/>
      <c r="G187" s="445"/>
      <c r="H187" s="441" t="s">
        <v>706</v>
      </c>
      <c r="I187" s="442"/>
      <c r="J187" s="443" t="e">
        <f>+IF(AND(ISBLANK(J178),ISBLANK(J179),ISBLANK(J180),ISBLANK(#REF!),ISBLANK(J182)),"",IF(AND(J178&gt;=500,J179&gt;=400,J180&gt;=1000,#REF!&gt;=200,J182&gt;=50),"はい","いいえ "))</f>
        <v>#REF!</v>
      </c>
      <c r="K187" s="444" t="s">
        <v>693</v>
      </c>
      <c r="M187" s="316"/>
      <c r="O187" s="438"/>
    </row>
    <row r="188" spans="1:21" ht="14.25" hidden="1" thickBot="1">
      <c r="A188" s="280">
        <v>189</v>
      </c>
      <c r="C188" s="322"/>
      <c r="D188" s="322"/>
      <c r="E188" s="424"/>
      <c r="F188" s="425"/>
      <c r="G188" s="445"/>
      <c r="H188" s="441" t="s">
        <v>707</v>
      </c>
      <c r="I188" s="442"/>
      <c r="J188" s="443" t="str">
        <f>+IF(J176="はい",IF(ISBLANK(J187),"未入力あり",IF(J187="はい","○","×")),"")</f>
        <v/>
      </c>
      <c r="K188" s="444"/>
      <c r="M188" s="316"/>
      <c r="O188" s="438"/>
    </row>
    <row r="189" spans="1:21" ht="14.25" hidden="1" thickBot="1">
      <c r="A189" s="280">
        <v>190</v>
      </c>
      <c r="C189" s="322"/>
      <c r="D189" s="322"/>
      <c r="E189" s="424"/>
      <c r="F189" s="425"/>
      <c r="G189" s="445"/>
      <c r="H189" s="441" t="s">
        <v>708</v>
      </c>
      <c r="I189" s="442"/>
      <c r="J189" s="443" t="str">
        <f>+IF(J176="いいえ",IF(ISBLANK(J186),"未入力あり",IF(J186="はい","○","×")),"")</f>
        <v/>
      </c>
      <c r="K189" s="444"/>
      <c r="M189" s="316"/>
      <c r="O189" s="438"/>
    </row>
    <row r="190" spans="1:21" ht="14.25" thickBot="1">
      <c r="A190" s="280">
        <v>191</v>
      </c>
      <c r="C190" s="307" t="s">
        <v>688</v>
      </c>
      <c r="D190" s="308" t="s">
        <v>710</v>
      </c>
      <c r="E190" s="309"/>
      <c r="F190" s="309"/>
      <c r="G190" s="309"/>
      <c r="H190" s="310"/>
      <c r="I190" s="311"/>
      <c r="J190" s="310"/>
      <c r="K190" s="312"/>
      <c r="O190" s="317"/>
    </row>
    <row r="191" spans="1:21" ht="14.25" thickBot="1">
      <c r="A191" s="280">
        <v>192</v>
      </c>
      <c r="C191" s="322"/>
      <c r="D191" s="447" t="s">
        <v>711</v>
      </c>
      <c r="E191" s="325"/>
      <c r="F191" s="325"/>
      <c r="G191" s="325"/>
      <c r="H191" s="341" t="s">
        <v>850</v>
      </c>
      <c r="I191" s="342" t="str">
        <f>+IF(AND($H$3="地域がん診療病院",OR($H$4="地域がん診療病院",$H$4="地域がん診療病院(特例型)",$H$4="新規指定推薦")),"-","A")</f>
        <v>A</v>
      </c>
      <c r="J191" s="314"/>
      <c r="K191" s="343"/>
      <c r="M191" s="316" t="str">
        <f>+IF(I191="A",IF(ISBLANK(J191),"未入力あり",IF(J191="はい","○","×")),"")</f>
        <v>未入力あり</v>
      </c>
      <c r="O191" s="317"/>
    </row>
    <row r="192" spans="1:21" ht="14.25" thickBot="1">
      <c r="A192" s="280">
        <v>193</v>
      </c>
      <c r="C192" s="322"/>
      <c r="D192" s="448"/>
      <c r="E192" s="449"/>
      <c r="F192" s="449"/>
      <c r="G192" s="449"/>
      <c r="H192" s="386" t="s">
        <v>712</v>
      </c>
      <c r="I192" s="387" t="str">
        <f>+IF(AND($H$3="地域がん診療病院",OR($H$4="地域がん診療病院",$H$4="地域がん診療病院(特例型)",$H$4="新規指定推薦")),"-","A")</f>
        <v>A</v>
      </c>
      <c r="J192" s="314"/>
      <c r="K192" s="388"/>
      <c r="M192" s="316" t="str">
        <f t="shared" ref="M192:M195" si="21">+IF(I192="A",IF(ISBLANK(J192),"未入力あり",IF(J192="はい","○","×")),"")</f>
        <v>未入力あり</v>
      </c>
      <c r="O192" s="317"/>
    </row>
    <row r="193" spans="1:21" ht="14.25" thickBot="1">
      <c r="A193" s="280">
        <v>194</v>
      </c>
      <c r="C193" s="322"/>
      <c r="D193" s="448"/>
      <c r="E193" s="449"/>
      <c r="F193" s="449"/>
      <c r="G193" s="449"/>
      <c r="H193" s="319" t="s">
        <v>713</v>
      </c>
      <c r="I193" s="320" t="str">
        <f>+IF(AND($H$3="地域がん診療病院",OR($H$4="地域がん診療病院",$H$4="地域がん診療病院(特例型)",$H$4="新規指定推薦")),"-","A")</f>
        <v>A</v>
      </c>
      <c r="J193" s="314"/>
      <c r="K193" s="321"/>
      <c r="M193" s="316" t="str">
        <f t="shared" si="21"/>
        <v>未入力あり</v>
      </c>
      <c r="O193" s="317"/>
    </row>
    <row r="194" spans="1:21" ht="27.75" thickBot="1">
      <c r="A194" s="280">
        <v>195</v>
      </c>
      <c r="C194" s="322"/>
      <c r="D194" s="447" t="s">
        <v>714</v>
      </c>
      <c r="E194" s="325"/>
      <c r="F194" s="325"/>
      <c r="G194" s="325"/>
      <c r="H194" s="337" t="s">
        <v>715</v>
      </c>
      <c r="I194" s="338" t="str">
        <f>+IF(AND($H$3="地域がん診療病院",OR($H$4="地域がん診療病院",$H$4="地域がん診療病院(特例型)",$H$4="新規指定推薦")),"-","C")</f>
        <v>C</v>
      </c>
      <c r="J194" s="314"/>
      <c r="K194" s="315"/>
      <c r="M194" s="316" t="str">
        <f>+IF(I194="C",IF(ISBLANK(J194),"未入力あり",IF(J194="はい","○","×")),"")</f>
        <v>未入力あり</v>
      </c>
      <c r="O194" s="317"/>
    </row>
    <row r="195" spans="1:21" ht="38.25" customHeight="1" thickBot="1">
      <c r="A195" s="280">
        <v>196</v>
      </c>
      <c r="C195" s="322"/>
      <c r="D195" s="447" t="s">
        <v>716</v>
      </c>
      <c r="E195" s="325"/>
      <c r="F195" s="325"/>
      <c r="G195" s="325"/>
      <c r="H195" s="906" t="s">
        <v>851</v>
      </c>
      <c r="I195" s="338" t="str">
        <f>+IF(AND($H$3="地域がん診療病院",OR($H$4="地域がん診療病院",$H$4="地域がん診療病院(特例型)",$H$4="新規指定推薦")),"-","A")</f>
        <v>A</v>
      </c>
      <c r="J195" s="314"/>
      <c r="K195" s="315"/>
      <c r="M195" s="316" t="str">
        <f t="shared" si="21"/>
        <v>未入力あり</v>
      </c>
      <c r="O195" s="317"/>
    </row>
    <row r="196" spans="1:21" ht="27.75" thickBot="1">
      <c r="A196" s="280">
        <v>197</v>
      </c>
      <c r="C196" s="322"/>
      <c r="D196" s="448"/>
      <c r="E196" s="449"/>
      <c r="F196" s="449"/>
      <c r="G196" s="449"/>
      <c r="H196" s="386" t="s">
        <v>717</v>
      </c>
      <c r="I196" s="903" t="str">
        <f>+IF(AND($H$3="地域がん診療病院",OR($H$4="地域がん診療病院",$H$4="地域がん診療病院(特例型)",$H$4="新規指定推薦")),"-","C")</f>
        <v>C</v>
      </c>
      <c r="J196" s="314"/>
      <c r="K196" s="388"/>
      <c r="M196" s="316" t="str">
        <f>+IF(I196="C",IF(ISBLANK(J196),"未入力あり",IF(J196="はい","○","×")),"")</f>
        <v>未入力あり</v>
      </c>
      <c r="O196" s="317"/>
    </row>
    <row r="197" spans="1:21" ht="14.25" thickBot="1">
      <c r="A197" s="280">
        <v>198</v>
      </c>
      <c r="C197" s="322"/>
      <c r="D197" s="448"/>
      <c r="E197" s="449"/>
      <c r="F197" s="449"/>
      <c r="G197" s="449"/>
      <c r="H197" s="403" t="s">
        <v>718</v>
      </c>
      <c r="I197" s="898" t="str">
        <f>+IF(AND($H$3="地域がん診療病院",OR($H$4="地域がん診療病院",$H$4="地域がん診療病院(特例型)",$H$4="新規指定推薦")),"-","C")</f>
        <v>C</v>
      </c>
      <c r="J197" s="314"/>
      <c r="K197" s="379"/>
      <c r="M197" s="316" t="str">
        <f>+IF(I197="C",IF(ISBLANK(J197),"未入力あり",IF(J197="はい","○","×")),"")</f>
        <v>未入力あり</v>
      </c>
      <c r="O197" s="317"/>
    </row>
    <row r="198" spans="1:21" ht="14.25" thickBot="1">
      <c r="A198" s="280">
        <v>199</v>
      </c>
      <c r="C198" s="322"/>
      <c r="D198" s="448"/>
      <c r="E198" s="449"/>
      <c r="F198" s="449"/>
      <c r="G198" s="449"/>
      <c r="H198" s="319" t="s">
        <v>719</v>
      </c>
      <c r="I198" s="320" t="str">
        <f>+IF(AND($H$3="地域がん診療病院",OR($H$4="地域がん診療病院",$H$4="地域がん診療病院(特例型)",$H$4="新規指定推薦")),"-","A")</f>
        <v>A</v>
      </c>
      <c r="J198" s="314"/>
      <c r="K198" s="321"/>
      <c r="M198" s="316" t="str">
        <f t="shared" ref="M198:M200" si="22">+IF(I198="A",IF(ISBLANK(J198),"未入力あり",IF(J198="はい","○","×")),"")</f>
        <v>未入力あり</v>
      </c>
      <c r="O198" s="317"/>
    </row>
    <row r="199" spans="1:21" ht="14.25" thickBot="1">
      <c r="A199" s="280">
        <v>200</v>
      </c>
      <c r="C199" s="322"/>
      <c r="D199" s="447" t="s">
        <v>720</v>
      </c>
      <c r="E199" s="325"/>
      <c r="F199" s="325"/>
      <c r="G199" s="325"/>
      <c r="H199" s="337" t="s">
        <v>721</v>
      </c>
      <c r="I199" s="338" t="str">
        <f>+IF(AND($H$3="地域がん診療病院",OR($H$4="地域がん診療病院",$H$4="地域がん診療病院(特例型)",$H$4="新規指定推薦")),"-","A")</f>
        <v>A</v>
      </c>
      <c r="J199" s="314"/>
      <c r="K199" s="315"/>
      <c r="M199" s="316" t="str">
        <f t="shared" si="22"/>
        <v>未入力あり</v>
      </c>
      <c r="O199" s="317"/>
    </row>
    <row r="200" spans="1:21" ht="27.75" thickBot="1">
      <c r="A200" s="280">
        <v>201</v>
      </c>
      <c r="C200" s="322"/>
      <c r="D200" s="452" t="s">
        <v>399</v>
      </c>
      <c r="E200" s="453"/>
      <c r="F200" s="453"/>
      <c r="G200" s="453"/>
      <c r="H200" s="358" t="s">
        <v>722</v>
      </c>
      <c r="I200" s="359" t="str">
        <f>+IF(AND($H$3="地域がん診療病院",OR($H$4="地域がん診療病院",$H$4="地域がん診療病院(特例型)",$H$4="新規指定推薦")),"-","A")</f>
        <v>A</v>
      </c>
      <c r="J200" s="314"/>
      <c r="K200" s="360"/>
      <c r="M200" s="316" t="str">
        <f t="shared" si="22"/>
        <v>未入力あり</v>
      </c>
      <c r="O200" s="317"/>
    </row>
    <row r="201" spans="1:21" ht="27.75" thickBot="1">
      <c r="A201" s="280">
        <v>202</v>
      </c>
      <c r="C201" s="322"/>
      <c r="D201" s="448" t="s">
        <v>400</v>
      </c>
      <c r="E201" s="449"/>
      <c r="F201" s="449"/>
      <c r="G201" s="449"/>
      <c r="H201" s="403" t="s">
        <v>723</v>
      </c>
      <c r="I201" s="898" t="str">
        <f>+IF(AND($H$3="地域がん診療病院",OR($H$4="地域がん診療病院",$H$4="地域がん診療病院(特例型)",$H$4="新規指定推薦")),"-","C")</f>
        <v>C</v>
      </c>
      <c r="J201" s="314"/>
      <c r="K201" s="379"/>
      <c r="M201" s="316" t="str">
        <f>+IF(I201="C",IF(ISBLANK(J201),"未入力あり",IF(J201="はい","○","×")),"")</f>
        <v>未入力あり</v>
      </c>
      <c r="O201" s="317"/>
    </row>
    <row r="202" spans="1:21" ht="14.25" thickBot="1">
      <c r="A202" s="280">
        <v>203</v>
      </c>
      <c r="C202" s="322"/>
      <c r="D202" s="448"/>
      <c r="E202" s="449"/>
      <c r="F202" s="449"/>
      <c r="G202" s="449"/>
      <c r="H202" s="410" t="s">
        <v>724</v>
      </c>
      <c r="I202" s="419" t="str">
        <f>+IF(AND($H$3="地域がん診療病院",OR($H$4="地域がん診療病院",$H$4="地域がん診療病院(特例型)",$H$4="新規指定推薦")),"-","C")</f>
        <v>C</v>
      </c>
      <c r="J202" s="314"/>
      <c r="K202" s="412"/>
      <c r="M202" s="316" t="str">
        <f t="shared" ref="M202" si="23">IF(AND(I202="C",J202=""),"未入力あり",IF(AND(I202="C",J202&lt;&gt;""),"〇",IF(I202="-","")))</f>
        <v>未入力あり</v>
      </c>
      <c r="O202" s="317"/>
    </row>
    <row r="203" spans="1:21" ht="14.25" thickBot="1">
      <c r="A203" s="280">
        <v>204</v>
      </c>
      <c r="C203" s="322"/>
      <c r="D203" s="448"/>
      <c r="E203" s="449"/>
      <c r="F203" s="449"/>
      <c r="G203" s="454"/>
      <c r="H203" s="375" t="s">
        <v>852</v>
      </c>
      <c r="I203" s="376" t="s">
        <v>6</v>
      </c>
      <c r="J203" s="277"/>
      <c r="K203" s="377"/>
      <c r="M203" s="316" t="str">
        <f>+IF(AND($H$3="地域がん診療病院",OR($H$4="地域がん診療病院",$H$4="地域がん診療病院(特例型)",$H$4="新規指定推薦")),"",IF(ISBLANK(J203),"未入力あり","〇"))</f>
        <v>未入力あり</v>
      </c>
      <c r="O203" s="317"/>
      <c r="T203" s="352">
        <v>0</v>
      </c>
      <c r="U203" s="353">
        <v>100</v>
      </c>
    </row>
    <row r="204" spans="1:21" ht="45.75" customHeight="1" thickBot="1">
      <c r="A204" s="280">
        <v>205</v>
      </c>
      <c r="C204" s="322"/>
      <c r="D204" s="455"/>
      <c r="E204" s="456"/>
      <c r="F204" s="456"/>
      <c r="G204" s="457"/>
      <c r="H204" s="362" t="s">
        <v>853</v>
      </c>
      <c r="I204" s="363" t="s">
        <v>6</v>
      </c>
      <c r="J204" s="361"/>
      <c r="K204" s="364"/>
      <c r="M204" s="316" t="str">
        <f>+IF(AND($H$3="地域がん診療病院",OR($H$4="地域がん診療病院",$H$4="地域がん診療病院(特例型)",$H$4="新規指定推薦")),"",IF(ISBLANK(J204),"未入力あり","〇"))</f>
        <v>未入力あり</v>
      </c>
      <c r="O204" s="317"/>
    </row>
    <row r="205" spans="1:21" ht="14.25" thickBot="1">
      <c r="A205" s="280">
        <v>206</v>
      </c>
      <c r="C205" s="322"/>
      <c r="D205" s="448" t="s">
        <v>401</v>
      </c>
      <c r="E205" s="449"/>
      <c r="F205" s="449"/>
      <c r="G205" s="449"/>
      <c r="H205" s="403" t="s">
        <v>725</v>
      </c>
      <c r="I205" s="404" t="str">
        <f>+IF(AND($H$3="地域がん診療病院",OR($H$4="地域がん診療病院",$H$4="地域がん診療病院(特例型)",$H$4="新規指定推薦")),"-","A")</f>
        <v>A</v>
      </c>
      <c r="J205" s="314"/>
      <c r="K205" s="379"/>
      <c r="M205" s="316" t="str">
        <f t="shared" ref="M205" si="24">+IF(I205="A",IF(ISBLANK(J205),"未入力あり",IF(J205="はい","○","×")),"")</f>
        <v>未入力あり</v>
      </c>
      <c r="O205" s="317"/>
    </row>
    <row r="206" spans="1:21" ht="14.25" thickBot="1">
      <c r="A206" s="280">
        <v>207</v>
      </c>
      <c r="C206" s="322"/>
      <c r="D206" s="448"/>
      <c r="E206" s="449"/>
      <c r="F206" s="449"/>
      <c r="G206" s="454"/>
      <c r="H206" s="375" t="s">
        <v>852</v>
      </c>
      <c r="I206" s="376" t="s">
        <v>6</v>
      </c>
      <c r="J206" s="277"/>
      <c r="K206" s="377"/>
      <c r="M206" s="316" t="str">
        <f>+IF(AND($H$3="地域がん診療病院",OR($H$4="地域がん診療病院",$H$4="地域がん診療病院(特例型)",$H$4="新規指定推薦")),"",IF(ISBLANK(J206),"未入力あり","〇"))</f>
        <v>未入力あり</v>
      </c>
      <c r="O206" s="317"/>
      <c r="T206" s="352">
        <v>0</v>
      </c>
      <c r="U206" s="353">
        <v>100</v>
      </c>
    </row>
    <row r="207" spans="1:21" ht="45.75" customHeight="1" thickBot="1">
      <c r="A207" s="280">
        <v>208</v>
      </c>
      <c r="C207" s="322"/>
      <c r="D207" s="448"/>
      <c r="E207" s="449"/>
      <c r="F207" s="449"/>
      <c r="G207" s="454"/>
      <c r="H207" s="375" t="s">
        <v>853</v>
      </c>
      <c r="I207" s="376" t="s">
        <v>6</v>
      </c>
      <c r="J207" s="361"/>
      <c r="K207" s="377"/>
      <c r="M207" s="316" t="str">
        <f>+IF(AND($H$3="地域がん診療病院",OR($H$4="地域がん診療病院",$H$4="地域がん診療病院(特例型)",$H$4="新規指定推薦")),"",IF(ISBLANK(J207),"未入力あり","〇"))</f>
        <v>未入力あり</v>
      </c>
      <c r="O207" s="317"/>
    </row>
    <row r="208" spans="1:21" ht="14.25" thickBot="1">
      <c r="A208" s="280">
        <v>209</v>
      </c>
      <c r="C208" s="322"/>
      <c r="D208" s="455"/>
      <c r="E208" s="456"/>
      <c r="F208" s="456"/>
      <c r="G208" s="457"/>
      <c r="H208" s="319" t="s">
        <v>726</v>
      </c>
      <c r="I208" s="902" t="str">
        <f>+IF(AND($H$3="地域がん診療病院",OR($H$4="地域がん診療病院",$H$4="地域がん診療病院(特例型)",$H$4="新規指定推薦")),"-","C")</f>
        <v>C</v>
      </c>
      <c r="J208" s="314"/>
      <c r="K208" s="321"/>
      <c r="M208" s="316" t="str">
        <f>+IF(I208="C",IF(ISBLANK(J208),"未入力あり",IF(J208="はい","○","×")),"")</f>
        <v>未入力あり</v>
      </c>
      <c r="O208" s="317"/>
    </row>
    <row r="209" spans="1:21" ht="14.25" thickBot="1">
      <c r="A209" s="280">
        <v>210</v>
      </c>
      <c r="C209" s="339"/>
      <c r="D209" s="455" t="s">
        <v>727</v>
      </c>
      <c r="E209" s="456"/>
      <c r="F209" s="456"/>
      <c r="G209" s="456"/>
      <c r="H209" s="380" t="s">
        <v>728</v>
      </c>
      <c r="I209" s="888" t="str">
        <f>+IF(AND($H$3="地域がん診療病院",OR($H$4="地域がん診療病院",$H$4="地域がん診療病院(特例型)",$H$4="新規指定推薦")),"-","C")</f>
        <v>C</v>
      </c>
      <c r="J209" s="314"/>
      <c r="K209" s="369"/>
      <c r="M209" s="316" t="str">
        <f>+IF(I209="C",IF(ISBLANK(J209),"未入力あり",IF(J209="はい","○","×")),"")</f>
        <v>未入力あり</v>
      </c>
      <c r="O209" s="317"/>
    </row>
    <row r="210" spans="1:21" ht="14.25" thickBot="1">
      <c r="A210" s="280">
        <v>211</v>
      </c>
      <c r="C210" s="307" t="s">
        <v>709</v>
      </c>
      <c r="D210" s="308" t="s">
        <v>730</v>
      </c>
      <c r="E210" s="309"/>
      <c r="F210" s="309"/>
      <c r="G210" s="309"/>
      <c r="H210" s="310"/>
      <c r="I210" s="311"/>
      <c r="J210" s="310"/>
      <c r="K210" s="312"/>
      <c r="O210" s="317"/>
    </row>
    <row r="211" spans="1:21" ht="14.25" thickBot="1">
      <c r="A211" s="280">
        <v>212</v>
      </c>
      <c r="C211" s="322"/>
      <c r="D211" s="323" t="s">
        <v>60</v>
      </c>
      <c r="E211" s="324" t="s">
        <v>731</v>
      </c>
      <c r="F211" s="325"/>
      <c r="G211" s="325"/>
      <c r="H211" s="326"/>
      <c r="I211" s="327"/>
      <c r="J211" s="326"/>
      <c r="K211" s="328"/>
      <c r="O211" s="317"/>
    </row>
    <row r="212" spans="1:21" ht="27.75" thickBot="1">
      <c r="A212" s="280">
        <v>213</v>
      </c>
      <c r="C212" s="322"/>
      <c r="D212" s="322"/>
      <c r="H212" s="337" t="s">
        <v>732</v>
      </c>
      <c r="I212" s="338" t="str">
        <f>+IF(AND($H$3="地域がん診療病院",OR($H$4="地域がん診療病院",$H$4="地域がん診療病院(特例型)",$H$4="新規指定推薦")),"-","A")</f>
        <v>A</v>
      </c>
      <c r="J212" s="314"/>
      <c r="K212" s="315" t="s">
        <v>733</v>
      </c>
      <c r="M212" s="316" t="str">
        <f t="shared" ref="M212:M213" si="25">+IF(I212="A",IF(ISBLANK(J212),"未入力あり",IF(J212="はい","○","×")),"")</f>
        <v>未入力あり</v>
      </c>
      <c r="O212" s="317"/>
    </row>
    <row r="213" spans="1:21" ht="14.25" thickBot="1">
      <c r="A213" s="280">
        <v>214</v>
      </c>
      <c r="C213" s="322"/>
      <c r="D213" s="322"/>
      <c r="H213" s="386" t="s">
        <v>734</v>
      </c>
      <c r="I213" s="387" t="str">
        <f>+IF(AND($H$3="地域がん診療病院",OR($H$4="地域がん診療病院",$H$4="地域がん診療病院(特例型)",$H$4="新規指定推薦")),"-","A")</f>
        <v>A</v>
      </c>
      <c r="J213" s="314"/>
      <c r="K213" s="388"/>
      <c r="M213" s="316" t="str">
        <f t="shared" si="25"/>
        <v>未入力あり</v>
      </c>
      <c r="O213" s="317"/>
    </row>
    <row r="214" spans="1:21" ht="14.25" thickBot="1">
      <c r="A214" s="280">
        <v>215</v>
      </c>
      <c r="C214" s="322"/>
      <c r="D214" s="322"/>
      <c r="H214" s="403" t="s">
        <v>735</v>
      </c>
      <c r="I214" s="888" t="str">
        <f>+IF(AND($H$3="地域がん診療病院",OR($H$4="地域がん診療病院",$H$4="地域がん診療病院(特例型)",$H$4="新規指定推薦")),"-","C")</f>
        <v>C</v>
      </c>
      <c r="J214" s="314"/>
      <c r="K214" s="369"/>
      <c r="M214" s="316" t="str">
        <f>+IF(I214="C",IF(ISBLANK(J214),"未入力あり",IF(J214="はい","○","×")),"")</f>
        <v>未入力あり</v>
      </c>
      <c r="O214" s="317"/>
    </row>
    <row r="215" spans="1:21" ht="14.25" thickBot="1">
      <c r="A215" s="280">
        <v>216</v>
      </c>
      <c r="C215" s="322"/>
      <c r="D215" s="322"/>
      <c r="E215" s="318"/>
      <c r="H215" s="362" t="s">
        <v>736</v>
      </c>
      <c r="I215" s="374" t="s">
        <v>3</v>
      </c>
      <c r="J215" s="314"/>
      <c r="K215" s="371"/>
      <c r="M215" s="316" t="str">
        <f>+IF(AND($H$3="地域がん診療病院",OR($H$4="地域がん診療病院",$H$4="地域がん診療病院(特例型)",$H$4="新規指定推薦")),"",IF(ISBLANK(J215),"未入力あり","〇"))</f>
        <v>未入力あり</v>
      </c>
      <c r="O215" s="317"/>
    </row>
    <row r="216" spans="1:21" ht="27.75" thickBot="1">
      <c r="A216" s="280">
        <v>217</v>
      </c>
      <c r="C216" s="322"/>
      <c r="D216" s="322"/>
      <c r="E216" s="329" t="s">
        <v>672</v>
      </c>
      <c r="F216" s="331"/>
      <c r="G216" s="331"/>
      <c r="H216" s="906" t="s">
        <v>1218</v>
      </c>
      <c r="I216" s="875" t="str">
        <f>+IF(AND($H$3="地域がん診療病院",OR($H$4="地域がん診療病院",$H$4="地域がん診療病院(特例型)",$H$4="新規指定推薦")),"-","C")</f>
        <v>C</v>
      </c>
      <c r="J216" s="314"/>
      <c r="K216" s="315" t="s">
        <v>737</v>
      </c>
      <c r="M216" s="316" t="str">
        <f>+IF(I216="C",IF(ISBLANK(J216),"未入力あり",IF(J216="はい","○","×")),"")</f>
        <v>未入力あり</v>
      </c>
      <c r="O216" s="317"/>
    </row>
    <row r="217" spans="1:21" ht="14.25" thickBot="1">
      <c r="A217" s="280">
        <v>218</v>
      </c>
      <c r="C217" s="322"/>
      <c r="D217" s="322"/>
      <c r="E217" s="424"/>
      <c r="F217" s="425"/>
      <c r="G217" s="425"/>
      <c r="H217" s="370" t="s">
        <v>738</v>
      </c>
      <c r="I217" s="886" t="s">
        <v>1217</v>
      </c>
      <c r="J217" s="277"/>
      <c r="K217" s="371"/>
      <c r="M217" s="316" t="str">
        <f>+IF(I217="-",IF(ISBLANK(J217),"未入力あり",IF(J217&gt;=1,"○","×")),"")</f>
        <v>未入力あり</v>
      </c>
      <c r="O217" s="317"/>
      <c r="T217" s="352">
        <v>0</v>
      </c>
      <c r="U217" s="353">
        <v>20</v>
      </c>
    </row>
    <row r="218" spans="1:21" ht="27.75" thickBot="1">
      <c r="A218" s="280">
        <v>219</v>
      </c>
      <c r="C218" s="322"/>
      <c r="D218" s="322"/>
      <c r="E218" s="424"/>
      <c r="F218" s="425"/>
      <c r="G218" s="425"/>
      <c r="H218" s="370" t="s">
        <v>739</v>
      </c>
      <c r="I218" s="886" t="str">
        <f>+IF(J217&gt;=2,"-",IF(AND($H$3="地域がん診療病院",OR($H$4="地域がん診療病院",$H$4="地域がん診療病院(特例型)",$H$4="新規指定推薦")),"-","C"))</f>
        <v>C</v>
      </c>
      <c r="J218" s="277"/>
      <c r="K218" s="371" t="s">
        <v>740</v>
      </c>
      <c r="M218" s="316" t="str">
        <f>+IF(I218="C",IF(ISBLANK(J218),"未入力あり",IF(J218&gt;=1,"○","×")),"")</f>
        <v>未入力あり</v>
      </c>
      <c r="O218" s="317"/>
      <c r="T218" s="352">
        <v>0</v>
      </c>
      <c r="U218" s="353">
        <v>20</v>
      </c>
    </row>
    <row r="219" spans="1:21" ht="14.25" thickBot="1">
      <c r="A219" s="280">
        <v>220</v>
      </c>
      <c r="C219" s="322"/>
      <c r="D219" s="322"/>
      <c r="E219" s="424"/>
      <c r="F219" s="425"/>
      <c r="G219" s="425"/>
      <c r="H219" s="458" t="s">
        <v>741</v>
      </c>
      <c r="I219" s="394" t="str">
        <f>+IF(AND($H$3="地域がん診療病院",OR($H$4="地域がん診療病院",$H$4="地域がん診療病院(特例型)",$H$4="新規指定推薦")),"-","C")</f>
        <v>C</v>
      </c>
      <c r="J219" s="314"/>
      <c r="K219" s="371"/>
      <c r="M219" s="316" t="str">
        <f t="shared" ref="M219:M220" si="26">IF(AND(I219="C",J219=""),"未入力あり",IF(AND(I219="C",J219&lt;&gt;""),"〇",IF(I219="-","")))</f>
        <v>未入力あり</v>
      </c>
      <c r="O219" s="317"/>
    </row>
    <row r="220" spans="1:21" ht="14.25" thickBot="1">
      <c r="A220" s="280">
        <v>221</v>
      </c>
      <c r="C220" s="322"/>
      <c r="D220" s="322"/>
      <c r="E220" s="424"/>
      <c r="F220" s="425"/>
      <c r="G220" s="425"/>
      <c r="H220" s="416" t="s">
        <v>742</v>
      </c>
      <c r="I220" s="404" t="str">
        <f>+IF(AND($H$3="地域がん診療病院",OR($H$4="地域がん診療病院",$H$4="地域がん診療病院(特例型)",$H$4="新規指定推薦")),"-","C")</f>
        <v>C</v>
      </c>
      <c r="J220" s="277"/>
      <c r="K220" s="379" t="s">
        <v>743</v>
      </c>
      <c r="M220" s="316" t="str">
        <f t="shared" si="26"/>
        <v>未入力あり</v>
      </c>
      <c r="O220" s="317"/>
      <c r="T220" s="352">
        <v>0</v>
      </c>
      <c r="U220" s="353">
        <v>20</v>
      </c>
    </row>
    <row r="221" spans="1:21" ht="14.25" thickBot="1">
      <c r="A221" s="280">
        <v>222</v>
      </c>
      <c r="C221" s="322"/>
      <c r="D221" s="322"/>
      <c r="E221" s="329" t="s">
        <v>675</v>
      </c>
      <c r="F221" s="331"/>
      <c r="G221" s="331"/>
      <c r="H221" s="337" t="s">
        <v>744</v>
      </c>
      <c r="I221" s="338" t="str">
        <f>+IF(AND($H$3="地域がん診療病院",OR($H$4="地域がん診療病院",$H$4="地域がん診療病院(特例型)",$H$4="新規指定推薦")),"-","A")</f>
        <v>A</v>
      </c>
      <c r="J221" s="314"/>
      <c r="K221" s="315"/>
      <c r="M221" s="316" t="str">
        <f t="shared" ref="M221:M236" si="27">+IF(I221="A",IF(ISBLANK(J221),"未入力あり",IF(J221="はい","○","×")),"")</f>
        <v>未入力あり</v>
      </c>
      <c r="O221" s="317"/>
    </row>
    <row r="222" spans="1:21" ht="27.75" thickBot="1">
      <c r="A222" s="280">
        <v>223</v>
      </c>
      <c r="C222" s="322"/>
      <c r="D222" s="322"/>
      <c r="E222" s="329" t="s">
        <v>678</v>
      </c>
      <c r="F222" s="331"/>
      <c r="G222" s="331"/>
      <c r="H222" s="337" t="s">
        <v>745</v>
      </c>
      <c r="I222" s="338" t="str">
        <f>+IF(AND($H$3="地域がん診療病院",OR($H$4="地域がん診療病院",$H$4="地域がん診療病院(特例型)",$H$4="新規指定推薦")),"-","A")</f>
        <v>A</v>
      </c>
      <c r="J222" s="314"/>
      <c r="K222" s="315" t="s">
        <v>746</v>
      </c>
      <c r="M222" s="316" t="str">
        <f t="shared" si="27"/>
        <v>未入力あり</v>
      </c>
      <c r="O222" s="317"/>
    </row>
    <row r="223" spans="1:21" ht="14.25" thickBot="1">
      <c r="A223" s="280">
        <v>224</v>
      </c>
      <c r="C223" s="322"/>
      <c r="D223" s="322"/>
      <c r="E223" s="424"/>
      <c r="F223" s="425"/>
      <c r="G223" s="425"/>
      <c r="H223" s="358" t="s">
        <v>747</v>
      </c>
      <c r="I223" s="359" t="str">
        <f>+IF(AND($H$3="地域がん診療病院",OR($H$4="地域がん診療病院",$H$4="地域がん診療病院(特例型)",$H$4="新規指定推薦")),"-","A")</f>
        <v>A</v>
      </c>
      <c r="J223" s="314"/>
      <c r="K223" s="360" t="s">
        <v>748</v>
      </c>
      <c r="M223" s="316" t="str">
        <f t="shared" si="27"/>
        <v>未入力あり</v>
      </c>
      <c r="O223" s="317"/>
    </row>
    <row r="224" spans="1:21" ht="14.25" thickBot="1">
      <c r="A224" s="280">
        <v>225</v>
      </c>
      <c r="C224" s="322"/>
      <c r="D224" s="322"/>
      <c r="E224" s="329" t="s">
        <v>680</v>
      </c>
      <c r="F224" s="331"/>
      <c r="G224" s="331"/>
      <c r="H224" s="337" t="s">
        <v>749</v>
      </c>
      <c r="I224" s="338" t="str">
        <f>+IF(AND($H$3="地域がん診療病院",OR($H$4="地域がん診療病院",$H$4="地域がん診療病院(特例型)",$H$4="新規指定推薦")),"-","A")</f>
        <v>A</v>
      </c>
      <c r="J224" s="314"/>
      <c r="K224" s="315"/>
      <c r="M224" s="316" t="str">
        <f t="shared" si="27"/>
        <v>未入力あり</v>
      </c>
      <c r="O224" s="317"/>
    </row>
    <row r="225" spans="1:15" ht="27.75" thickBot="1">
      <c r="A225" s="280">
        <v>226</v>
      </c>
      <c r="C225" s="322"/>
      <c r="D225" s="322"/>
      <c r="E225" s="424"/>
      <c r="F225" s="335" t="s">
        <v>522</v>
      </c>
      <c r="G225" s="336"/>
      <c r="H225" s="337" t="s">
        <v>750</v>
      </c>
      <c r="I225" s="338" t="str">
        <f>+IF(AND($H$3="地域がん診療病院",OR($H$4="地域がん診療病院",$H$4="地域がん診療病院(特例型)",$H$4="新規指定推薦")),"-","B")</f>
        <v>B</v>
      </c>
      <c r="J225" s="314"/>
      <c r="K225" s="315" t="s">
        <v>751</v>
      </c>
      <c r="M225" s="316" t="str">
        <f>IF(AND(I225="B",J225=""),"未入力あり",IF(AND(I225="B",J225&lt;&gt;""),"〇",IF(I225="-","")))</f>
        <v>未入力あり</v>
      </c>
      <c r="O225" s="317"/>
    </row>
    <row r="226" spans="1:15" ht="26.25" customHeight="1" thickBot="1">
      <c r="A226" s="280">
        <v>227</v>
      </c>
      <c r="C226" s="322"/>
      <c r="D226" s="322"/>
      <c r="E226" s="424"/>
      <c r="F226" s="335" t="s">
        <v>526</v>
      </c>
      <c r="G226" s="336"/>
      <c r="H226" s="337" t="s">
        <v>854</v>
      </c>
      <c r="I226" s="338" t="str">
        <f t="shared" ref="I226:I234" si="28">+IF(AND($H$3="地域がん診療病院",OR($H$4="地域がん診療病院",$H$4="地域がん診療病院(特例型)",$H$4="新規指定推薦")),"-","A")</f>
        <v>A</v>
      </c>
      <c r="J226" s="314"/>
      <c r="K226" s="315"/>
      <c r="M226" s="316" t="str">
        <f t="shared" si="27"/>
        <v>未入力あり</v>
      </c>
      <c r="O226" s="317"/>
    </row>
    <row r="227" spans="1:15" ht="14.25" thickBot="1">
      <c r="A227" s="280">
        <v>228</v>
      </c>
      <c r="C227" s="322"/>
      <c r="D227" s="322"/>
      <c r="E227" s="424"/>
      <c r="F227" s="356" t="s">
        <v>534</v>
      </c>
      <c r="G227" s="357"/>
      <c r="H227" s="358" t="s">
        <v>752</v>
      </c>
      <c r="I227" s="359" t="str">
        <f t="shared" si="28"/>
        <v>A</v>
      </c>
      <c r="J227" s="314"/>
      <c r="K227" s="360"/>
      <c r="M227" s="316" t="str">
        <f t="shared" si="27"/>
        <v>未入力あり</v>
      </c>
      <c r="O227" s="317"/>
    </row>
    <row r="228" spans="1:15" ht="14.25" thickBot="1">
      <c r="A228" s="280">
        <v>229</v>
      </c>
      <c r="C228" s="322"/>
      <c r="D228" s="322"/>
      <c r="E228" s="424"/>
      <c r="F228" s="335" t="s">
        <v>545</v>
      </c>
      <c r="G228" s="365"/>
      <c r="H228" s="403" t="s">
        <v>753</v>
      </c>
      <c r="I228" s="404" t="str">
        <f t="shared" si="28"/>
        <v>A</v>
      </c>
      <c r="J228" s="314"/>
      <c r="K228" s="379"/>
      <c r="M228" s="316" t="str">
        <f t="shared" si="27"/>
        <v>未入力あり</v>
      </c>
      <c r="O228" s="317"/>
    </row>
    <row r="229" spans="1:15" ht="14.25" thickBot="1">
      <c r="A229" s="280">
        <v>230</v>
      </c>
      <c r="C229" s="322"/>
      <c r="D229" s="322"/>
      <c r="E229" s="424"/>
      <c r="F229" s="339"/>
      <c r="G229" s="355"/>
      <c r="H229" s="319" t="s">
        <v>754</v>
      </c>
      <c r="I229" s="340" t="str">
        <f t="shared" si="28"/>
        <v>A</v>
      </c>
      <c r="J229" s="314"/>
      <c r="K229" s="321"/>
      <c r="M229" s="316" t="str">
        <f t="shared" si="27"/>
        <v>未入力あり</v>
      </c>
      <c r="O229" s="317"/>
    </row>
    <row r="230" spans="1:15" ht="14.25" thickBot="1">
      <c r="A230" s="280">
        <v>231</v>
      </c>
      <c r="C230" s="322"/>
      <c r="D230" s="322"/>
      <c r="E230" s="424"/>
      <c r="F230" s="322" t="s">
        <v>547</v>
      </c>
      <c r="H230" s="403" t="s">
        <v>755</v>
      </c>
      <c r="I230" s="404" t="str">
        <f t="shared" si="28"/>
        <v>A</v>
      </c>
      <c r="J230" s="314"/>
      <c r="K230" s="379"/>
      <c r="M230" s="316" t="str">
        <f t="shared" si="27"/>
        <v>未入力あり</v>
      </c>
      <c r="O230" s="317"/>
    </row>
    <row r="231" spans="1:15" ht="14.25" thickBot="1">
      <c r="A231" s="280">
        <v>232</v>
      </c>
      <c r="C231" s="322"/>
      <c r="D231" s="322"/>
      <c r="E231" s="329" t="s">
        <v>756</v>
      </c>
      <c r="F231" s="331"/>
      <c r="G231" s="331"/>
      <c r="H231" s="337" t="s">
        <v>757</v>
      </c>
      <c r="I231" s="338" t="str">
        <f t="shared" si="28"/>
        <v>A</v>
      </c>
      <c r="J231" s="314"/>
      <c r="K231" s="315"/>
      <c r="M231" s="316" t="str">
        <f t="shared" si="27"/>
        <v>未入力あり</v>
      </c>
      <c r="O231" s="317"/>
    </row>
    <row r="232" spans="1:15" ht="14.25" thickBot="1">
      <c r="A232" s="280">
        <v>233</v>
      </c>
      <c r="C232" s="322"/>
      <c r="D232" s="322"/>
      <c r="E232" s="436"/>
      <c r="F232" s="437"/>
      <c r="G232" s="437"/>
      <c r="H232" s="319" t="s">
        <v>1219</v>
      </c>
      <c r="I232" s="340" t="str">
        <f t="shared" si="28"/>
        <v>A</v>
      </c>
      <c r="J232" s="314"/>
      <c r="K232" s="321"/>
      <c r="M232" s="316" t="str">
        <f t="shared" si="27"/>
        <v>未入力あり</v>
      </c>
      <c r="O232" s="317"/>
    </row>
    <row r="233" spans="1:15" ht="27.75" thickBot="1">
      <c r="A233" s="280">
        <v>234</v>
      </c>
      <c r="C233" s="322"/>
      <c r="D233" s="322"/>
      <c r="E233" s="436" t="s">
        <v>758</v>
      </c>
      <c r="F233" s="437"/>
      <c r="G233" s="437"/>
      <c r="H233" s="380" t="s">
        <v>759</v>
      </c>
      <c r="I233" s="381" t="str">
        <f t="shared" si="28"/>
        <v>A</v>
      </c>
      <c r="J233" s="314"/>
      <c r="K233" s="369"/>
      <c r="M233" s="316" t="str">
        <f t="shared" si="27"/>
        <v>未入力あり</v>
      </c>
      <c r="O233" s="317"/>
    </row>
    <row r="234" spans="1:15" ht="29.25" customHeight="1" thickBot="1">
      <c r="A234" s="280">
        <v>235</v>
      </c>
      <c r="C234" s="322"/>
      <c r="D234" s="322"/>
      <c r="E234" s="436" t="s">
        <v>760</v>
      </c>
      <c r="F234" s="437"/>
      <c r="G234" s="437"/>
      <c r="H234" s="380" t="s">
        <v>855</v>
      </c>
      <c r="I234" s="381" t="str">
        <f t="shared" si="28"/>
        <v>A</v>
      </c>
      <c r="J234" s="314"/>
      <c r="K234" s="369"/>
      <c r="M234" s="316" t="str">
        <f t="shared" si="27"/>
        <v>未入力あり</v>
      </c>
      <c r="O234" s="317"/>
    </row>
    <row r="235" spans="1:15" ht="14.25" thickBot="1">
      <c r="A235" s="280">
        <v>236</v>
      </c>
      <c r="C235" s="322"/>
      <c r="D235" s="322"/>
      <c r="E235" s="424" t="s">
        <v>761</v>
      </c>
      <c r="F235" s="425"/>
      <c r="G235" s="425"/>
      <c r="H235" s="403" t="s">
        <v>762</v>
      </c>
      <c r="I235" s="898" t="str">
        <f>+IF(AND($H$3="地域がん診療病院",OR($H$4="地域がん診療病院",$H$4="地域がん診療病院(特例型)",$H$4="新規指定推薦")),"-","C")</f>
        <v>C</v>
      </c>
      <c r="J235" s="314"/>
      <c r="K235" s="379"/>
      <c r="M235" s="316" t="str">
        <f>+IF(I235="C",IF(ISBLANK(J235),"未入力あり",IF(J235="はい","○","×")),"")</f>
        <v>未入力あり</v>
      </c>
      <c r="O235" s="317"/>
    </row>
    <row r="236" spans="1:15" ht="14.25" thickBot="1">
      <c r="A236" s="280">
        <v>237</v>
      </c>
      <c r="C236" s="322"/>
      <c r="D236" s="322"/>
      <c r="E236" s="424"/>
      <c r="F236" s="425"/>
      <c r="G236" s="425"/>
      <c r="H236" s="386" t="s">
        <v>763</v>
      </c>
      <c r="I236" s="405" t="str">
        <f>+IF(AND($H$3="地域がん診療病院",OR($H$4="地域がん診療病院",$H$4="地域がん診療病院(特例型)",$H$4="新規指定推薦")),"-","A")</f>
        <v>A</v>
      </c>
      <c r="J236" s="314"/>
      <c r="K236" s="388"/>
      <c r="M236" s="316" t="str">
        <f t="shared" si="27"/>
        <v>未入力あり</v>
      </c>
      <c r="O236" s="317"/>
    </row>
    <row r="237" spans="1:15" ht="14.25" thickBot="1">
      <c r="A237" s="280">
        <v>238</v>
      </c>
      <c r="C237" s="322"/>
      <c r="D237" s="339"/>
      <c r="E237" s="436"/>
      <c r="F237" s="437"/>
      <c r="G237" s="437"/>
      <c r="H237" s="380" t="s">
        <v>764</v>
      </c>
      <c r="I237" s="381" t="str">
        <f>+IF(AND($H$3="地域がん診療病院",OR($H$4="地域がん診療病院",$H$4="地域がん診療病院(特例型)",$H$4="新規指定推薦")),"-","C")</f>
        <v>C</v>
      </c>
      <c r="J237" s="314"/>
      <c r="K237" s="369"/>
      <c r="M237" s="316" t="str">
        <f>IF(AND(I237="C",J237=""),"未入力あり",IF(AND(I237="C",J237&lt;&gt;""),"〇",IF(I237="-","")))</f>
        <v>未入力あり</v>
      </c>
      <c r="O237" s="317"/>
    </row>
    <row r="238" spans="1:15" ht="14.25" thickBot="1">
      <c r="A238" s="280">
        <v>239</v>
      </c>
      <c r="C238" s="322"/>
      <c r="D238" s="323" t="s">
        <v>14</v>
      </c>
      <c r="E238" s="324" t="s">
        <v>765</v>
      </c>
      <c r="F238" s="325"/>
      <c r="G238" s="325"/>
      <c r="H238" s="326"/>
      <c r="I238" s="327"/>
      <c r="J238" s="326"/>
      <c r="K238" s="328"/>
      <c r="O238" s="317"/>
    </row>
    <row r="239" spans="1:15" ht="27.75" thickBot="1">
      <c r="A239" s="280">
        <v>240</v>
      </c>
      <c r="C239" s="322"/>
      <c r="D239" s="322"/>
      <c r="E239" s="329" t="s">
        <v>766</v>
      </c>
      <c r="F239" s="331"/>
      <c r="G239" s="331"/>
      <c r="H239" s="337" t="s">
        <v>767</v>
      </c>
      <c r="I239" s="338" t="str">
        <f>+IF(AND($H$3="地域がん診療病院",OR($H$4="地域がん診療病院",$H$4="地域がん診療病院(特例型)",$H$4="新規指定推薦")),"-","A")</f>
        <v>A</v>
      </c>
      <c r="J239" s="314"/>
      <c r="K239" s="315"/>
      <c r="M239" s="316" t="str">
        <f t="shared" ref="M239" si="29">+IF(I239="A",IF(ISBLANK(J239),"未入力あり",IF(J239="はい","○","×")),"")</f>
        <v>未入力あり</v>
      </c>
      <c r="O239" s="317"/>
    </row>
    <row r="240" spans="1:15" ht="14.25" thickBot="1">
      <c r="A240" s="280">
        <v>241</v>
      </c>
      <c r="C240" s="322"/>
      <c r="D240" s="322"/>
      <c r="E240" s="329" t="s">
        <v>768</v>
      </c>
      <c r="F240" s="331"/>
      <c r="G240" s="331"/>
      <c r="H240" s="906" t="s">
        <v>1239</v>
      </c>
      <c r="I240" s="875" t="str">
        <f>+IF(AND($H$3="地域がん診療病院",OR($H$4="地域がん診療病院",$H$4="地域がん診療病院(特例型)",$H$4="新規指定推薦")),"-","A")</f>
        <v>A</v>
      </c>
      <c r="J240" s="314"/>
      <c r="K240" s="315" t="s">
        <v>769</v>
      </c>
      <c r="M240" s="316" t="str">
        <f>+IF(I240="A",IF(ISBLANK(J240),"未入力あり",IF(J240="はい","○","×")),"")</f>
        <v>未入力あり</v>
      </c>
      <c r="O240" s="317"/>
    </row>
    <row r="241" spans="1:21" ht="14.25" thickBot="1">
      <c r="A241" s="280">
        <v>242</v>
      </c>
      <c r="C241" s="322"/>
      <c r="D241" s="322"/>
      <c r="E241" s="436"/>
      <c r="F241" s="437"/>
      <c r="G241" s="446"/>
      <c r="H241" s="417" t="s">
        <v>1240</v>
      </c>
      <c r="I241" s="876" t="str">
        <f>+IF(AND($H$3="地域がん診療病院",OR($H$4="地域がん診療病院",$H$4="地域がん診療病院(特例型)",$H$4="新規指定推薦")),"-","C")</f>
        <v>C</v>
      </c>
      <c r="J241" s="277"/>
      <c r="K241" s="321"/>
      <c r="M241" s="316" t="str">
        <f>+IF(I241="C",IF(ISBLANK(J241),"未入力あり",IF(J241&gt;=1,"○","×")),"")</f>
        <v>未入力あり</v>
      </c>
      <c r="O241" s="317"/>
      <c r="T241" s="352">
        <v>0</v>
      </c>
      <c r="U241" s="353">
        <v>20</v>
      </c>
    </row>
    <row r="242" spans="1:21" ht="14.25" thickBot="1">
      <c r="A242" s="280">
        <v>243</v>
      </c>
      <c r="C242" s="322"/>
      <c r="D242" s="322"/>
      <c r="E242" s="436" t="s">
        <v>770</v>
      </c>
      <c r="F242" s="437"/>
      <c r="G242" s="437"/>
      <c r="H242" s="380" t="s">
        <v>771</v>
      </c>
      <c r="I242" s="381" t="str">
        <f>+IF(AND($H$3="地域がん診療病院",OR($H$4="地域がん診療病院",$H$4="地域がん診療病院(特例型)",$H$4="新規指定推薦")),"-","A")</f>
        <v>A</v>
      </c>
      <c r="J242" s="314"/>
      <c r="K242" s="369"/>
      <c r="M242" s="316" t="str">
        <f t="shared" ref="M242:M243" si="30">+IF(I242="A",IF(ISBLANK(J242),"未入力あり",IF(J242="はい","○","×")),"")</f>
        <v>未入力あり</v>
      </c>
      <c r="O242" s="317"/>
    </row>
    <row r="243" spans="1:21" ht="14.25" thickBot="1">
      <c r="A243" s="280">
        <v>244</v>
      </c>
      <c r="C243" s="322"/>
      <c r="D243" s="339"/>
      <c r="E243" s="426" t="s">
        <v>772</v>
      </c>
      <c r="F243" s="427"/>
      <c r="G243" s="427"/>
      <c r="H243" s="358" t="s">
        <v>773</v>
      </c>
      <c r="I243" s="359" t="str">
        <f>+IF(AND($H$3="地域がん診療病院",OR($H$4="地域がん診療病院",$H$4="地域がん診療病院(特例型)",$H$4="新規指定推薦")),"-","A")</f>
        <v>A</v>
      </c>
      <c r="J243" s="314"/>
      <c r="K243" s="360"/>
      <c r="M243" s="316" t="str">
        <f t="shared" si="30"/>
        <v>未入力あり</v>
      </c>
      <c r="O243" s="317"/>
    </row>
    <row r="244" spans="1:21" ht="14.25" thickBot="1">
      <c r="A244" s="280">
        <v>245</v>
      </c>
      <c r="C244" s="322"/>
      <c r="D244" s="323" t="s">
        <v>1</v>
      </c>
      <c r="E244" s="324" t="s">
        <v>774</v>
      </c>
      <c r="F244" s="325"/>
      <c r="G244" s="325"/>
      <c r="H244" s="326"/>
      <c r="I244" s="327"/>
      <c r="J244" s="326"/>
      <c r="K244" s="328"/>
      <c r="O244" s="317"/>
    </row>
    <row r="245" spans="1:21" ht="14.25" thickBot="1">
      <c r="A245" s="280">
        <v>246</v>
      </c>
      <c r="C245" s="322"/>
      <c r="D245" s="322"/>
      <c r="E245" s="329" t="s">
        <v>672</v>
      </c>
      <c r="F245" s="331"/>
      <c r="G245" s="331"/>
      <c r="H245" s="337" t="s">
        <v>775</v>
      </c>
      <c r="I245" s="459" t="str">
        <f>+IF(AND($H$3="地域がん診療病院",OR($H$4="地域がん診療病院",$H$4="地域がん診療病院(特例型)",$H$4="新規指定推薦")),"-","A")</f>
        <v>A</v>
      </c>
      <c r="J245" s="314"/>
      <c r="K245" s="315"/>
      <c r="M245" s="316" t="str">
        <f t="shared" ref="M245:M265" si="31">+IF(I245="A",IF(ISBLANK(J245),"未入力あり",IF(J245="はい","○","×")),"")</f>
        <v>未入力あり</v>
      </c>
      <c r="O245" s="317"/>
    </row>
    <row r="246" spans="1:21" ht="27.75" thickBot="1">
      <c r="A246" s="280">
        <v>247</v>
      </c>
      <c r="C246" s="322"/>
      <c r="D246" s="322"/>
      <c r="E246" s="424"/>
      <c r="F246" s="425"/>
      <c r="G246" s="425"/>
      <c r="H246" s="386" t="s">
        <v>776</v>
      </c>
      <c r="I246" s="460" t="str">
        <f>+IF(AND($H$3="地域がん診療病院",OR($H$4="地域がん診療病院",$H$4="地域がん診療病院(特例型)",$H$4="新規指定推薦")),"-","A")</f>
        <v>A</v>
      </c>
      <c r="J246" s="314"/>
      <c r="K246" s="388"/>
      <c r="M246" s="316" t="str">
        <f t="shared" si="31"/>
        <v>未入力あり</v>
      </c>
      <c r="O246" s="317"/>
    </row>
    <row r="247" spans="1:21" ht="14.25" thickBot="1">
      <c r="A247" s="280">
        <v>248</v>
      </c>
      <c r="B247" s="322"/>
      <c r="C247" s="322"/>
      <c r="D247" s="322"/>
      <c r="E247" s="424"/>
      <c r="F247" s="425"/>
      <c r="G247" s="425"/>
      <c r="H247" s="418" t="s">
        <v>777</v>
      </c>
      <c r="I247" s="461" t="s">
        <v>3</v>
      </c>
      <c r="J247" s="314"/>
      <c r="K247" s="412"/>
      <c r="M247" s="316" t="str">
        <f>+IF(AND($H$3="地域がん診療病院",OR($H$4="地域がん診療病院",$H$4="地域がん診療病院(特例型)",$H$4="新規指定推薦")),"",IF(ISBLANK(J247),"未入力あり","〇"))</f>
        <v>未入力あり</v>
      </c>
      <c r="O247" s="317"/>
    </row>
    <row r="248" spans="1:21" ht="14.25" thickBot="1">
      <c r="A248" s="280">
        <v>249</v>
      </c>
      <c r="B248" s="322"/>
      <c r="C248" s="322"/>
      <c r="D248" s="322"/>
      <c r="E248" s="424"/>
      <c r="F248" s="425"/>
      <c r="G248" s="425"/>
      <c r="H248" s="451" t="s">
        <v>778</v>
      </c>
      <c r="I248" s="462" t="str">
        <f>+IF(ISBLANK(J247),"A/-",IF(J247="はい","A","-"))</f>
        <v>A/-</v>
      </c>
      <c r="J248" s="314"/>
      <c r="K248" s="397"/>
      <c r="M248" s="316" t="str">
        <f>+IF(I248="A",IF(ISBLANK(J248),"未入力あり",IF(J248="はい","○","×")),"")</f>
        <v/>
      </c>
      <c r="O248" s="317"/>
    </row>
    <row r="249" spans="1:21" ht="14.25" thickBot="1">
      <c r="A249" s="280">
        <v>250</v>
      </c>
      <c r="B249" s="322"/>
      <c r="C249" s="322"/>
      <c r="D249" s="322"/>
      <c r="E249" s="424"/>
      <c r="F249" s="425"/>
      <c r="G249" s="425"/>
      <c r="H249" s="418" t="s">
        <v>779</v>
      </c>
      <c r="I249" s="461" t="s">
        <v>3</v>
      </c>
      <c r="J249" s="314"/>
      <c r="K249" s="412"/>
      <c r="M249" s="316" t="str">
        <f>+IF(AND($H$3="地域がん診療病院",OR($H$4="地域がん診療病院",$H$4="地域がん診療病院(特例型)",$H$4="新規指定推薦")),"",IF(ISBLANK(J249),"未入力あり","〇"))</f>
        <v>未入力あり</v>
      </c>
      <c r="O249" s="317"/>
    </row>
    <row r="250" spans="1:21" ht="14.25" thickBot="1">
      <c r="A250" s="280">
        <v>251</v>
      </c>
      <c r="B250" s="322"/>
      <c r="C250" s="322"/>
      <c r="D250" s="322"/>
      <c r="E250" s="424"/>
      <c r="F250" s="425"/>
      <c r="G250" s="425"/>
      <c r="H250" s="451" t="s">
        <v>778</v>
      </c>
      <c r="I250" s="462" t="str">
        <f>+IF(ISBLANK(J249),"A/-",IF(J249="はい","A","-"))</f>
        <v>A/-</v>
      </c>
      <c r="J250" s="314"/>
      <c r="K250" s="397"/>
      <c r="M250" s="316" t="str">
        <f t="shared" si="31"/>
        <v/>
      </c>
      <c r="O250" s="317"/>
    </row>
    <row r="251" spans="1:21" ht="14.25" thickBot="1">
      <c r="A251" s="280">
        <v>252</v>
      </c>
      <c r="B251" s="322"/>
      <c r="C251" s="322"/>
      <c r="D251" s="322"/>
      <c r="E251" s="424"/>
      <c r="F251" s="425"/>
      <c r="G251" s="425"/>
      <c r="H251" s="418" t="s">
        <v>780</v>
      </c>
      <c r="I251" s="461" t="s">
        <v>3</v>
      </c>
      <c r="J251" s="314"/>
      <c r="K251" s="412"/>
      <c r="M251" s="316" t="str">
        <f>+IF(AND($H$3="地域がん診療病院",OR($H$4="地域がん診療病院",$H$4="地域がん診療病院(特例型)",$H$4="新規指定推薦")),"",IF(ISBLANK(J251),"未入力あり","〇"))</f>
        <v>未入力あり</v>
      </c>
      <c r="O251" s="317"/>
    </row>
    <row r="252" spans="1:21" ht="14.25" thickBot="1">
      <c r="A252" s="280">
        <v>253</v>
      </c>
      <c r="B252" s="322"/>
      <c r="C252" s="322"/>
      <c r="D252" s="322"/>
      <c r="E252" s="424"/>
      <c r="F252" s="425"/>
      <c r="G252" s="425"/>
      <c r="H252" s="451" t="s">
        <v>778</v>
      </c>
      <c r="I252" s="462" t="str">
        <f>+IF(ISBLANK(J251),"A/-",IF(J251="はい","A","-"))</f>
        <v>A/-</v>
      </c>
      <c r="J252" s="314"/>
      <c r="K252" s="397"/>
      <c r="M252" s="316" t="str">
        <f t="shared" si="31"/>
        <v/>
      </c>
      <c r="O252" s="317"/>
    </row>
    <row r="253" spans="1:21" ht="14.25" thickBot="1">
      <c r="A253" s="280">
        <v>254</v>
      </c>
      <c r="B253" s="322"/>
      <c r="C253" s="322"/>
      <c r="D253" s="322"/>
      <c r="E253" s="424"/>
      <c r="F253" s="425"/>
      <c r="G253" s="425"/>
      <c r="H253" s="418" t="s">
        <v>781</v>
      </c>
      <c r="I253" s="461" t="s">
        <v>3</v>
      </c>
      <c r="J253" s="314"/>
      <c r="K253" s="412"/>
      <c r="M253" s="316" t="str">
        <f>+IF(AND($H$3="地域がん診療病院",OR($H$4="地域がん診療病院",$H$4="地域がん診療病院(特例型)",$H$4="新規指定推薦")),"",IF(ISBLANK(J253),"未入力あり","〇"))</f>
        <v>未入力あり</v>
      </c>
      <c r="O253" s="317"/>
    </row>
    <row r="254" spans="1:21" ht="14.25" thickBot="1">
      <c r="A254" s="280">
        <v>255</v>
      </c>
      <c r="B254" s="322"/>
      <c r="C254" s="322"/>
      <c r="D254" s="322"/>
      <c r="E254" s="424"/>
      <c r="F254" s="425"/>
      <c r="G254" s="425"/>
      <c r="H254" s="451" t="s">
        <v>778</v>
      </c>
      <c r="I254" s="462" t="str">
        <f>+IF(ISBLANK(J253),"A/-",IF(J253="はい","A","-"))</f>
        <v>A/-</v>
      </c>
      <c r="J254" s="314"/>
      <c r="K254" s="397"/>
      <c r="M254" s="316" t="str">
        <f t="shared" si="31"/>
        <v/>
      </c>
      <c r="O254" s="317"/>
    </row>
    <row r="255" spans="1:21" ht="14.25" thickBot="1">
      <c r="A255" s="280">
        <v>256</v>
      </c>
      <c r="B255" s="322"/>
      <c r="C255" s="322"/>
      <c r="D255" s="322"/>
      <c r="E255" s="424"/>
      <c r="F255" s="425"/>
      <c r="G255" s="425"/>
      <c r="H255" s="418" t="s">
        <v>782</v>
      </c>
      <c r="I255" s="461" t="s">
        <v>3</v>
      </c>
      <c r="J255" s="314"/>
      <c r="K255" s="412"/>
      <c r="M255" s="316" t="str">
        <f>+IF(AND($H$3="地域がん診療病院",OR($H$4="地域がん診療病院",$H$4="地域がん診療病院(特例型)",$H$4="新規指定推薦")),"",IF(ISBLANK(J255),"未入力あり","〇"))</f>
        <v>未入力あり</v>
      </c>
      <c r="O255" s="317"/>
    </row>
    <row r="256" spans="1:21" ht="14.25" thickBot="1">
      <c r="A256" s="280">
        <v>257</v>
      </c>
      <c r="B256" s="322"/>
      <c r="C256" s="322"/>
      <c r="D256" s="322"/>
      <c r="E256" s="424"/>
      <c r="F256" s="425"/>
      <c r="G256" s="425"/>
      <c r="H256" s="451" t="s">
        <v>778</v>
      </c>
      <c r="I256" s="462" t="str">
        <f>+IF(ISBLANK(J255),"A/-",IF(J255="はい","A","-"))</f>
        <v>A/-</v>
      </c>
      <c r="J256" s="314"/>
      <c r="K256" s="397"/>
      <c r="M256" s="316" t="str">
        <f t="shared" si="31"/>
        <v/>
      </c>
      <c r="O256" s="317"/>
    </row>
    <row r="257" spans="1:21" ht="14.25" thickBot="1">
      <c r="A257" s="280">
        <v>258</v>
      </c>
      <c r="C257" s="322"/>
      <c r="D257" s="322"/>
      <c r="E257" s="424"/>
      <c r="F257" s="425"/>
      <c r="G257" s="425"/>
      <c r="H257" s="380" t="s">
        <v>783</v>
      </c>
      <c r="I257" s="269" t="str">
        <f>+IF(AND($H$3="地域がん診療病院",OR($H$4="地域がん診療病院",$H$4="地域がん診療病院(特例型)",$H$4="新規指定推薦")),"-","A")</f>
        <v>A</v>
      </c>
      <c r="J257" s="314"/>
      <c r="K257" s="369"/>
      <c r="M257" s="316" t="str">
        <f t="shared" si="31"/>
        <v>未入力あり</v>
      </c>
      <c r="O257" s="317"/>
    </row>
    <row r="258" spans="1:21" ht="14.25" thickBot="1">
      <c r="A258" s="280">
        <v>259</v>
      </c>
      <c r="C258" s="322"/>
      <c r="D258" s="322"/>
      <c r="E258" s="329" t="s">
        <v>675</v>
      </c>
      <c r="F258" s="331"/>
      <c r="G258" s="331"/>
      <c r="H258" s="337" t="s">
        <v>784</v>
      </c>
      <c r="I258" s="459" t="str">
        <f>+IF(AND($H$3="地域がん診療病院",OR($H$4="地域がん診療病院",$H$4="地域がん診療病院(特例型)",$H$4="新規指定推薦")),"-","A")</f>
        <v>A</v>
      </c>
      <c r="J258" s="314"/>
      <c r="K258" s="315"/>
      <c r="M258" s="316" t="str">
        <f t="shared" si="31"/>
        <v>未入力あり</v>
      </c>
      <c r="O258" s="317"/>
    </row>
    <row r="259" spans="1:21" ht="27.75" thickBot="1">
      <c r="A259" s="280">
        <v>260</v>
      </c>
      <c r="C259" s="322"/>
      <c r="D259" s="322"/>
      <c r="E259" s="424"/>
      <c r="F259" s="425"/>
      <c r="G259" s="425"/>
      <c r="H259" s="319" t="s">
        <v>785</v>
      </c>
      <c r="I259" s="463" t="str">
        <f>+IF(AND($H$3="地域がん診療病院",OR($H$4="地域がん診療病院",$H$4="地域がん診療病院(特例型)",$H$4="新規指定推薦")),"-","A")</f>
        <v>A</v>
      </c>
      <c r="J259" s="314"/>
      <c r="K259" s="321"/>
      <c r="M259" s="316" t="str">
        <f t="shared" si="31"/>
        <v>未入力あり</v>
      </c>
      <c r="O259" s="317"/>
    </row>
    <row r="260" spans="1:21" ht="14.25" thickBot="1">
      <c r="A260" s="280">
        <v>261</v>
      </c>
      <c r="C260" s="322"/>
      <c r="D260" s="322"/>
      <c r="E260" s="329" t="s">
        <v>678</v>
      </c>
      <c r="F260" s="331"/>
      <c r="G260" s="331"/>
      <c r="H260" s="337" t="s">
        <v>786</v>
      </c>
      <c r="I260" s="464" t="str">
        <f>+IF(AND($H$3="地域がん診療病院",OR($H$4="地域がん診療病院",$H$4="地域がん診療病院(特例型)",$H$4="新規指定推薦")),"-","A")</f>
        <v>A</v>
      </c>
      <c r="J260" s="314"/>
      <c r="K260" s="360"/>
      <c r="M260" s="316" t="str">
        <f t="shared" si="31"/>
        <v>未入力あり</v>
      </c>
      <c r="O260" s="317"/>
    </row>
    <row r="261" spans="1:21" ht="14.25" thickBot="1">
      <c r="A261" s="280">
        <v>262</v>
      </c>
      <c r="C261" s="322"/>
      <c r="D261" s="322"/>
      <c r="E261" s="436"/>
      <c r="F261" s="437"/>
      <c r="G261" s="446"/>
      <c r="H261" s="362" t="s">
        <v>787</v>
      </c>
      <c r="I261" s="465" t="s">
        <v>3</v>
      </c>
      <c r="J261" s="277"/>
      <c r="K261" s="466" t="s">
        <v>788</v>
      </c>
      <c r="M261" s="316" t="str">
        <f>+IF(AND($H$3="地域がん診療病院",OR($H$4="地域がん診療病院",$H$4="地域がん診療病院(特例型)",$H$4="新規指定推薦")),"",IF(ISBLANK(J261),"未入力あり","〇"))</f>
        <v>未入力あり</v>
      </c>
      <c r="O261" s="317"/>
    </row>
    <row r="262" spans="1:21" ht="14.25" thickBot="1">
      <c r="A262" s="280">
        <v>263</v>
      </c>
      <c r="C262" s="322"/>
      <c r="D262" s="322"/>
      <c r="E262" s="426" t="s">
        <v>680</v>
      </c>
      <c r="F262" s="427"/>
      <c r="G262" s="427"/>
      <c r="H262" s="358" t="s">
        <v>789</v>
      </c>
      <c r="I262" s="464" t="str">
        <f>+IF(AND($H$3="地域がん診療病院",OR($H$4="地域がん診療病院",$H$4="地域がん診療病院(特例型)",$H$4="新規指定推薦")),"-","A")</f>
        <v>A</v>
      </c>
      <c r="J262" s="314"/>
      <c r="K262" s="360"/>
      <c r="M262" s="316" t="str">
        <f t="shared" si="31"/>
        <v>未入力あり</v>
      </c>
      <c r="O262" s="317"/>
      <c r="T262" s="352">
        <v>0</v>
      </c>
      <c r="U262" s="353">
        <v>100</v>
      </c>
    </row>
    <row r="263" spans="1:21" ht="27.75" thickBot="1">
      <c r="A263" s="280">
        <v>264</v>
      </c>
      <c r="C263" s="322"/>
      <c r="D263" s="322"/>
      <c r="E263" s="436" t="s">
        <v>756</v>
      </c>
      <c r="F263" s="437"/>
      <c r="G263" s="437"/>
      <c r="H263" s="380" t="s">
        <v>790</v>
      </c>
      <c r="I263" s="269" t="str">
        <f>+IF(AND($H$3="地域がん診療病院",OR($H$4="地域がん診療病院",$H$4="地域がん診療病院(特例型)",$H$4="新規指定推薦")),"-","A")</f>
        <v>A</v>
      </c>
      <c r="J263" s="314"/>
      <c r="K263" s="369" t="s">
        <v>791</v>
      </c>
      <c r="M263" s="316" t="str">
        <f t="shared" si="31"/>
        <v>未入力あり</v>
      </c>
      <c r="O263" s="317"/>
    </row>
    <row r="264" spans="1:21" ht="27.75" thickBot="1">
      <c r="A264" s="280">
        <v>265</v>
      </c>
      <c r="C264" s="322"/>
      <c r="D264" s="322"/>
      <c r="E264" s="424" t="s">
        <v>758</v>
      </c>
      <c r="F264" s="425"/>
      <c r="G264" s="425"/>
      <c r="H264" s="403" t="s">
        <v>792</v>
      </c>
      <c r="I264" s="268" t="str">
        <f>+IF(AND($H$3="地域がん診療病院",OR($H$4="地域がん診療病院",$H$4="地域がん診療病院(特例型)",$H$4="新規指定推薦")),"-","A")</f>
        <v>A</v>
      </c>
      <c r="J264" s="314"/>
      <c r="K264" s="379"/>
      <c r="M264" s="316" t="str">
        <f t="shared" si="31"/>
        <v>未入力あり</v>
      </c>
      <c r="O264" s="317"/>
    </row>
    <row r="265" spans="1:21" ht="27.75" thickBot="1">
      <c r="A265" s="280">
        <v>266</v>
      </c>
      <c r="C265" s="339"/>
      <c r="D265" s="339"/>
      <c r="E265" s="436"/>
      <c r="F265" s="437"/>
      <c r="G265" s="437"/>
      <c r="H265" s="319" t="s">
        <v>793</v>
      </c>
      <c r="I265" s="463" t="str">
        <f>+IF(AND($H$3="地域がん診療病院",OR($H$4="地域がん診療病院",$H$4="地域がん診療病院(特例型)",$H$4="新規指定推薦")),"-","A")</f>
        <v>A</v>
      </c>
      <c r="J265" s="314"/>
      <c r="K265" s="321"/>
      <c r="M265" s="316" t="str">
        <f t="shared" si="31"/>
        <v>未入力あり</v>
      </c>
      <c r="O265" s="317"/>
    </row>
    <row r="266" spans="1:21" ht="14.25" thickBot="1">
      <c r="A266" s="280">
        <v>267</v>
      </c>
      <c r="C266" s="307" t="s">
        <v>729</v>
      </c>
      <c r="D266" s="308" t="s">
        <v>795</v>
      </c>
      <c r="E266" s="309"/>
      <c r="F266" s="309"/>
      <c r="G266" s="309"/>
      <c r="H266" s="310"/>
      <c r="I266" s="311"/>
      <c r="J266" s="310"/>
      <c r="K266" s="312"/>
      <c r="O266" s="317"/>
    </row>
    <row r="267" spans="1:21" ht="14.25" thickBot="1">
      <c r="A267" s="280">
        <v>268</v>
      </c>
      <c r="C267" s="322"/>
      <c r="D267" s="447" t="s">
        <v>711</v>
      </c>
      <c r="E267" s="325"/>
      <c r="F267" s="325"/>
      <c r="G267" s="325"/>
      <c r="H267" s="337" t="s">
        <v>796</v>
      </c>
      <c r="I267" s="459" t="str">
        <f>+IF(AND($H$3="地域がん診療病院",OR($H$4="地域がん診療病院",$H$4="地域がん診療病院(特例型)",$H$4="新規指定推薦")),"-","A")</f>
        <v>A</v>
      </c>
      <c r="J267" s="314"/>
      <c r="K267" s="315"/>
      <c r="M267" s="316" t="str">
        <f t="shared" ref="M267" si="32">+IF(I267="A",IF(ISBLANK(J267),"未入力あり",IF(J267="はい","○","×")),"")</f>
        <v>未入力あり</v>
      </c>
      <c r="O267" s="317"/>
    </row>
    <row r="268" spans="1:21" ht="14.25" thickBot="1">
      <c r="A268" s="280">
        <v>269</v>
      </c>
      <c r="C268" s="322"/>
      <c r="D268" s="448"/>
      <c r="E268" s="449"/>
      <c r="F268" s="449"/>
      <c r="G268" s="449"/>
      <c r="H268" s="319" t="s">
        <v>797</v>
      </c>
      <c r="I268" s="902" t="str">
        <f>+IF(AND($H$3="地域がん診療病院",OR($H$4="地域がん診療病院",$H$4="地域がん診療病院(特例型)",$H$4="新規指定推薦")),"-","C")</f>
        <v>C</v>
      </c>
      <c r="J268" s="314"/>
      <c r="K268" s="321"/>
      <c r="M268" s="316" t="str">
        <f>+IF(I268="C",IF(ISBLANK(J268),"未入力あり",IF(J268="はい","○","×")),"")</f>
        <v>未入力あり</v>
      </c>
      <c r="O268" s="317"/>
    </row>
    <row r="269" spans="1:21" ht="14.25" thickBot="1">
      <c r="A269" s="280">
        <v>270</v>
      </c>
      <c r="C269" s="322"/>
      <c r="D269" s="447" t="s">
        <v>714</v>
      </c>
      <c r="E269" s="325"/>
      <c r="F269" s="325"/>
      <c r="G269" s="325"/>
      <c r="H269" s="337" t="s">
        <v>798</v>
      </c>
      <c r="I269" s="459"/>
      <c r="J269" s="338"/>
      <c r="K269" s="315" t="s">
        <v>799</v>
      </c>
      <c r="O269" s="317"/>
    </row>
    <row r="270" spans="1:21" ht="14.25" thickBot="1">
      <c r="A270" s="280">
        <v>271</v>
      </c>
      <c r="C270" s="322"/>
      <c r="D270" s="448"/>
      <c r="E270" s="449"/>
      <c r="F270" s="449"/>
      <c r="G270" s="449"/>
      <c r="H270" s="467" t="s">
        <v>800</v>
      </c>
      <c r="I270" s="468" t="s">
        <v>3</v>
      </c>
      <c r="J270" s="314"/>
      <c r="K270" s="450"/>
      <c r="M270" s="316" t="str">
        <f>+IF(AND($H$3="地域がん診療病院",OR($H$4="地域がん診療病院",$H$4="地域がん診療病院(特例型)",$H$4="新規指定推薦")),"",IF(ISBLANK(J270),"未入力あり","〇"))</f>
        <v>未入力あり</v>
      </c>
      <c r="O270" s="317"/>
    </row>
    <row r="271" spans="1:21" ht="14.25" thickBot="1">
      <c r="A271" s="280">
        <v>272</v>
      </c>
      <c r="C271" s="322"/>
      <c r="D271" s="448"/>
      <c r="E271" s="449"/>
      <c r="F271" s="449"/>
      <c r="G271" s="449"/>
      <c r="H271" s="375" t="s">
        <v>801</v>
      </c>
      <c r="I271" s="465" t="str">
        <f>+IF(AND($H$3="地域がん診療病院",OR($H$4="地域がん診療病院",$H$4="地域がん診療病院(特例型)",$H$4="新規指定推薦")),"-",IF(ISBLANK($J$270),"A/-",IF($J$270="はい","A","-")))</f>
        <v>A/-</v>
      </c>
      <c r="J271" s="314"/>
      <c r="K271" s="469" t="s">
        <v>1236</v>
      </c>
      <c r="M271" s="316" t="str">
        <f t="shared" ref="M271" si="33">+IF(I271="A",IF(ISBLANK(J271),"未入力あり",IF(J271="はい","○","×")),"")</f>
        <v/>
      </c>
      <c r="O271" s="317"/>
    </row>
    <row r="272" spans="1:21" ht="14.25" thickBot="1">
      <c r="A272" s="280">
        <v>273</v>
      </c>
      <c r="C272" s="322"/>
      <c r="D272" s="448"/>
      <c r="E272" s="449"/>
      <c r="F272" s="449"/>
      <c r="G272" s="449"/>
      <c r="H272" s="451" t="s">
        <v>802</v>
      </c>
      <c r="I272" s="465" t="str">
        <f>+IF(AND($H$3="地域がん診療病院",OR($H$4="地域がん診療病院",$H$4="地域がん診療病院(特例型)",$H$4="新規指定推薦")),"-",IF(ISBLANK($J$270),"A/-",IF($J$270="はい","A","-")))</f>
        <v>A/-</v>
      </c>
      <c r="J272" s="277"/>
      <c r="K272" s="466"/>
      <c r="M272" s="316" t="str">
        <f>+IF(I272="A",IF(ISBLANK(J272),"未入力あり",IF(J272&gt;=1,"○","×")),"")</f>
        <v/>
      </c>
      <c r="O272" s="317"/>
      <c r="T272" s="352">
        <v>0</v>
      </c>
      <c r="U272" s="353">
        <v>20</v>
      </c>
    </row>
    <row r="273" spans="1:15" ht="14.25" thickBot="1">
      <c r="A273" s="280">
        <v>274</v>
      </c>
      <c r="C273" s="322"/>
      <c r="D273" s="448"/>
      <c r="E273" s="449"/>
      <c r="F273" s="449"/>
      <c r="G273" s="449"/>
      <c r="H273" s="403" t="s">
        <v>803</v>
      </c>
      <c r="I273" s="460"/>
      <c r="J273" s="338"/>
      <c r="K273" s="379"/>
      <c r="O273" s="317"/>
    </row>
    <row r="274" spans="1:15" ht="14.25" thickBot="1">
      <c r="A274" s="280">
        <v>275</v>
      </c>
      <c r="C274" s="322"/>
      <c r="D274" s="448"/>
      <c r="E274" s="449"/>
      <c r="F274" s="449"/>
      <c r="G274" s="449"/>
      <c r="H274" s="467" t="s">
        <v>804</v>
      </c>
      <c r="I274" s="468" t="s">
        <v>3</v>
      </c>
      <c r="J274" s="314"/>
      <c r="K274" s="450"/>
      <c r="M274" s="316" t="str">
        <f>+IF(AND($H$3="地域がん診療病院",OR($H$4="地域がん診療病院",$H$4="地域がん診療病院(特例型)",$H$4="新規指定推薦")),"",IF(ISBLANK(J274),"未入力あり","〇"))</f>
        <v>未入力あり</v>
      </c>
      <c r="O274" s="317"/>
    </row>
    <row r="275" spans="1:15" ht="14.25" thickBot="1">
      <c r="A275" s="280">
        <v>276</v>
      </c>
      <c r="C275" s="322"/>
      <c r="D275" s="448"/>
      <c r="E275" s="449"/>
      <c r="F275" s="449"/>
      <c r="G275" s="449"/>
      <c r="H275" s="451" t="s">
        <v>805</v>
      </c>
      <c r="I275" s="465" t="str">
        <f>+IF(AND($H$3="地域がん診療病院",OR($H$4="地域がん診療病院",$H$4="地域がん診療病院(特例型)",$H$4="新規指定推薦")),"-",IF(ISBLANK($J$274),"A/-",IF($J$274="はい","A","-")))</f>
        <v>A/-</v>
      </c>
      <c r="J275" s="314"/>
      <c r="K275" s="466" t="s">
        <v>1237</v>
      </c>
      <c r="M275" s="316" t="str">
        <f t="shared" ref="M275:M276" si="34">+IF(I275="A",IF(ISBLANK(J275),"未入力あり",IF(J275="はい","○","×")),"")</f>
        <v/>
      </c>
      <c r="O275" s="317"/>
    </row>
    <row r="276" spans="1:15" ht="14.25" thickBot="1">
      <c r="A276" s="280">
        <v>277</v>
      </c>
      <c r="C276" s="339"/>
      <c r="D276" s="455"/>
      <c r="E276" s="456"/>
      <c r="F276" s="456"/>
      <c r="G276" s="456"/>
      <c r="H276" s="319" t="s">
        <v>806</v>
      </c>
      <c r="I276" s="463" t="str">
        <f>+IF(AND($H$3="地域がん診療病院",OR($H$4="地域がん診療病院",$H$4="地域がん診療病院(特例型)",$H$4="新規指定推薦")),"-",IF(OR(J270="はい",J274="はい"),"A",IF(AND(J270="いいえ",J274="いいえ"),"-","A/-")))</f>
        <v>A/-</v>
      </c>
      <c r="J276" s="314"/>
      <c r="K276" s="321"/>
      <c r="M276" s="316" t="str">
        <f t="shared" si="34"/>
        <v/>
      </c>
      <c r="O276" s="317"/>
    </row>
    <row r="277" spans="1:15" ht="14.25" thickBot="1">
      <c r="A277" s="280">
        <v>278</v>
      </c>
      <c r="C277" s="307" t="s">
        <v>794</v>
      </c>
      <c r="D277" s="308" t="s">
        <v>807</v>
      </c>
      <c r="E277" s="309"/>
      <c r="F277" s="309"/>
      <c r="G277" s="309"/>
      <c r="H277" s="310"/>
      <c r="I277" s="311"/>
      <c r="J277" s="310"/>
      <c r="K277" s="312"/>
      <c r="O277" s="317"/>
    </row>
    <row r="278" spans="1:15" ht="27.75" thickBot="1">
      <c r="A278" s="280">
        <v>279</v>
      </c>
      <c r="C278" s="322"/>
      <c r="D278" s="447" t="s">
        <v>711</v>
      </c>
      <c r="E278" s="325"/>
      <c r="F278" s="325"/>
      <c r="G278" s="325"/>
      <c r="H278" s="337" t="s">
        <v>808</v>
      </c>
      <c r="I278" s="338" t="str">
        <f>+IF(AND($H$3="地域がん診療病院",OR($H$4="地域がん診療病院",$H$4="地域がん診療病院(特例型)",$H$4="新規指定推薦")),"-","A")</f>
        <v>A</v>
      </c>
      <c r="J278" s="314"/>
      <c r="K278" s="315"/>
      <c r="M278" s="316" t="str">
        <f t="shared" ref="M278:M281" si="35">+IF(I278="A",IF(ISBLANK(J278),"未入力あり",IF(J278="はい","○","×")),"")</f>
        <v>未入力あり</v>
      </c>
      <c r="O278" s="317"/>
    </row>
    <row r="279" spans="1:15" ht="14.25" thickBot="1">
      <c r="A279" s="280">
        <v>280</v>
      </c>
      <c r="C279" s="322"/>
      <c r="D279" s="448"/>
      <c r="E279" s="449"/>
      <c r="F279" s="449"/>
      <c r="G279" s="449"/>
      <c r="H279" s="319" t="s">
        <v>809</v>
      </c>
      <c r="I279" s="320" t="str">
        <f>+IF(AND($H$3="地域がん診療病院",OR($H$4="地域がん診療病院",$H$4="地域がん診療病院(特例型)",$H$4="新規指定推薦")),"-","A")</f>
        <v>A</v>
      </c>
      <c r="J279" s="314"/>
      <c r="K279" s="321"/>
      <c r="M279" s="316" t="str">
        <f t="shared" si="35"/>
        <v>未入力あり</v>
      </c>
      <c r="O279" s="317"/>
    </row>
    <row r="280" spans="1:15" ht="14.25" thickBot="1">
      <c r="A280" s="280">
        <v>281</v>
      </c>
      <c r="C280" s="322"/>
      <c r="D280" s="452" t="s">
        <v>714</v>
      </c>
      <c r="E280" s="453"/>
      <c r="F280" s="453"/>
      <c r="G280" s="453"/>
      <c r="H280" s="358" t="s">
        <v>810</v>
      </c>
      <c r="I280" s="359" t="str">
        <f>+IF(AND($H$3="地域がん診療病院",OR($H$4="地域がん診療病院",$H$4="地域がん診療病院(特例型)",$H$4="新規指定推薦")),"-","A")</f>
        <v>A</v>
      </c>
      <c r="J280" s="314"/>
      <c r="K280" s="360" t="s">
        <v>1220</v>
      </c>
      <c r="M280" s="316" t="str">
        <f t="shared" si="35"/>
        <v>未入力あり</v>
      </c>
      <c r="O280" s="317"/>
    </row>
    <row r="281" spans="1:15" ht="27.75" thickBot="1">
      <c r="A281" s="280">
        <v>282</v>
      </c>
      <c r="C281" s="322"/>
      <c r="D281" s="448" t="s">
        <v>716</v>
      </c>
      <c r="E281" s="449"/>
      <c r="F281" s="449"/>
      <c r="G281" s="449"/>
      <c r="H281" s="341" t="s">
        <v>811</v>
      </c>
      <c r="I281" s="342" t="str">
        <f>+IF(AND($H$3="地域がん診療病院",OR($H$4="地域がん診療病院",$H$4="地域がん診療病院(特例型)",$H$4="新規指定推薦")),"-","A")</f>
        <v>A</v>
      </c>
      <c r="J281" s="314"/>
      <c r="K281" s="343" t="s">
        <v>1221</v>
      </c>
      <c r="M281" s="316" t="str">
        <f t="shared" si="35"/>
        <v>未入力あり</v>
      </c>
      <c r="O281" s="317"/>
    </row>
    <row r="282" spans="1:15" ht="42.75" customHeight="1" thickBot="1">
      <c r="A282" s="280">
        <v>283</v>
      </c>
      <c r="C282" s="322"/>
      <c r="D282" s="448"/>
      <c r="E282" s="449"/>
      <c r="F282" s="449"/>
      <c r="G282" s="449"/>
      <c r="H282" s="470" t="s">
        <v>812</v>
      </c>
      <c r="I282" s="471" t="s">
        <v>3</v>
      </c>
      <c r="J282" s="472"/>
      <c r="K282" s="458" t="s">
        <v>1222</v>
      </c>
      <c r="M282" s="316" t="str">
        <f>+IF(AND($J$281="はい",J282=""),"未入力あり",IF(AND($J$281="はい",J282&lt;&gt;""),"〇",""))</f>
        <v/>
      </c>
      <c r="O282" s="317"/>
    </row>
    <row r="283" spans="1:15" ht="14.25" thickBot="1">
      <c r="A283" s="280">
        <v>284</v>
      </c>
      <c r="B283" s="878"/>
      <c r="C283" s="879"/>
      <c r="D283" s="455"/>
      <c r="E283" s="456"/>
      <c r="F283" s="456"/>
      <c r="G283" s="457"/>
      <c r="H283" s="362" t="s">
        <v>813</v>
      </c>
      <c r="I283" s="473" t="s">
        <v>3</v>
      </c>
      <c r="J283" s="277"/>
      <c r="K283" s="474" t="s">
        <v>1222</v>
      </c>
      <c r="M283" s="316" t="str">
        <f>+IF(AND($J$281="はい",J283=""),"未入力あり",IF(AND($J$281="はい",J283&lt;&gt;""),"〇",""))</f>
        <v/>
      </c>
      <c r="O283" s="317"/>
    </row>
  </sheetData>
  <sheetProtection selectLockedCells="1"/>
  <protectedRanges>
    <protectedRange sqref="J32:J49 J81:J93 J164:J172 J51:J79 J174:J189 J245:J246 J95:J99 J101:J112 J191:J209 J212:J237 J239:J243 J257:J265 J272 J283 J132:J162 J16:J30 J115:J130" name="範囲3"/>
    <protectedRange sqref="J32:J49 J81:J93 J164:J172 J51:J79 J174:J189 J245:J246 J95:J99 J101:J112 J191:J209 J212:J237 J239:J243 J257:J265 J272 J283 J132:J162 J16:J30 J115:J130" name="範囲2"/>
    <protectedRange sqref="J247:J256" name="範囲3_1"/>
    <protectedRange sqref="J247:J256" name="範囲2_1"/>
  </protectedRanges>
  <mergeCells count="5">
    <mergeCell ref="E178:G178"/>
    <mergeCell ref="E179:G179"/>
    <mergeCell ref="E180:G180"/>
    <mergeCell ref="E182:G182"/>
    <mergeCell ref="E181:G181"/>
  </mergeCells>
  <phoneticPr fontId="5"/>
  <conditionalFormatting sqref="K2:K3">
    <cfRule type="containsText" dxfId="13" priority="14" operator="containsText" text="未">
      <formula>NOT(ISERROR(SEARCH("未",K2)))</formula>
    </cfRule>
  </conditionalFormatting>
  <conditionalFormatting sqref="M1:N116 M118:N118 M121:N121 M123:N128 M130:N134 M136:N137 M139:N140 M142:N143 M145:N146 M148:N156 M159:N1048576">
    <cfRule type="cellIs" dxfId="12" priority="13" operator="equal">
      <formula>"未入力あり"</formula>
    </cfRule>
  </conditionalFormatting>
  <conditionalFormatting sqref="M117:N117">
    <cfRule type="cellIs" dxfId="11" priority="12" operator="equal">
      <formula>"未入力あり"</formula>
    </cfRule>
  </conditionalFormatting>
  <conditionalFormatting sqref="M119:N119">
    <cfRule type="cellIs" dxfId="10" priority="11" operator="equal">
      <formula>"未入力あり"</formula>
    </cfRule>
  </conditionalFormatting>
  <conditionalFormatting sqref="M120:N120">
    <cfRule type="cellIs" dxfId="9" priority="10" operator="equal">
      <formula>"未入力あり"</formula>
    </cfRule>
  </conditionalFormatting>
  <conditionalFormatting sqref="M122:N122">
    <cfRule type="cellIs" dxfId="8" priority="9" operator="equal">
      <formula>"未入力あり"</formula>
    </cfRule>
  </conditionalFormatting>
  <conditionalFormatting sqref="M129:N129">
    <cfRule type="cellIs" dxfId="7" priority="8" operator="equal">
      <formula>"未入力あり"</formula>
    </cfRule>
  </conditionalFormatting>
  <conditionalFormatting sqref="M135:N135">
    <cfRule type="cellIs" dxfId="6" priority="7" operator="equal">
      <formula>"未入力あり"</formula>
    </cfRule>
  </conditionalFormatting>
  <conditionalFormatting sqref="M138:N138">
    <cfRule type="cellIs" dxfId="5" priority="6" operator="equal">
      <formula>"未入力あり"</formula>
    </cfRule>
  </conditionalFormatting>
  <conditionalFormatting sqref="M141:N141">
    <cfRule type="cellIs" dxfId="4" priority="5" operator="equal">
      <formula>"未入力あり"</formula>
    </cfRule>
  </conditionalFormatting>
  <conditionalFormatting sqref="M144:N144">
    <cfRule type="cellIs" dxfId="3" priority="4" operator="equal">
      <formula>"未入力あり"</formula>
    </cfRule>
  </conditionalFormatting>
  <conditionalFormatting sqref="M147:N147">
    <cfRule type="cellIs" dxfId="2" priority="3" operator="equal">
      <formula>"未入力あり"</formula>
    </cfRule>
  </conditionalFormatting>
  <conditionalFormatting sqref="M158:N158">
    <cfRule type="cellIs" dxfId="1" priority="2" operator="equal">
      <formula>"未入力あり"</formula>
    </cfRule>
  </conditionalFormatting>
  <conditionalFormatting sqref="M157:N157">
    <cfRule type="cellIs" dxfId="0" priority="1" operator="equal">
      <formula>"未入力あり"</formula>
    </cfRule>
  </conditionalFormatting>
  <dataValidations count="7">
    <dataValidation type="whole" errorStyle="warning" imeMode="disabled" allowBlank="1" showInputMessage="1" showErrorMessage="1" errorTitle="入力値を要確認！" error="想定を超えた数値が入力されています。ご確認ください。" sqref="J261">
      <formula1>T261</formula1>
      <formula2>U261</formula2>
    </dataValidation>
    <dataValidation type="decimal" errorStyle="warning" allowBlank="1" showInputMessage="1" showErrorMessage="1" errorTitle="入力値を要確認！" error="想定を超えた数値が入力されています。ご確認ください。" sqref="J25:J26">
      <formula1>T25</formula1>
      <formula2>U25</formula2>
    </dataValidation>
    <dataValidation type="whole" errorStyle="warning" allowBlank="1" showInputMessage="1" showErrorMessage="1" errorTitle="入力値を要確認！" error="想定を超えた数値が入力されています。ご確認ください。" sqref="J283 J44">
      <formula1>0</formula1>
      <formula2>U44</formula2>
    </dataValidation>
    <dataValidation type="whole" errorStyle="warning" allowBlank="1" showInputMessage="1" showErrorMessage="1" errorTitle="入力値を要確認！" error="想定を超えた数値が入力されています。ご確認ください。" sqref="J97 J108 J115:J130 J203 J206 J217:J218 J220 J241 J272 J132:J162 J178:J182">
      <formula1>T97</formula1>
      <formula2>U97</formula2>
    </dataValidation>
    <dataValidation type="list" allowBlank="1" showInputMessage="1" showErrorMessage="1" error="選択肢から選んでください" sqref="J282">
      <formula1>"JCI,ISO9001,日本医療機能評価機構 病院機能評価"</formula1>
    </dataValidation>
    <dataValidation type="list" allowBlank="1" showInputMessage="1" showErrorMessage="1" error="選択肢から選んでください" sqref="J16:J24 J46:J49 J81:J93 J95:J96 J98:J99 J32:J43 J183 J174:J177 J274:J276 J219 J239:J240 J242:J243 J72:J79 J267:J268 J109:J112 J212:J216 J221:J237 J262:J265 J270:J271 J101:J107 J191:J202 J164:J172 J205 J208:J209 J278:J281 J51:J70 J245:J260 J27:J29">
      <formula1>"はい,いいえ"</formula1>
    </dataValidation>
    <dataValidation type="decimal" imeMode="disabled" operator="greaterThanOrEqual" allowBlank="1" showInputMessage="1" showErrorMessage="1" error="数値を入力してください" prompt="数値を入力" sqref="J184:J189">
      <formula1>0</formula1>
    </dataValidation>
  </dataValidations>
  <pageMargins left="0.70866141732283472" right="0.70866141732283472" top="0.74803149606299213" bottom="0.74803149606299213" header="0.31496062992125984" footer="0.31496062992125984"/>
  <pageSetup paperSize="8" scale="55" fitToHeight="0" orientation="portrait" r:id="rId1"/>
  <headerFooter>
    <oddFooter>&amp;C&amp;P / &amp;N ページ&amp;R&amp;A</oddFooter>
  </headerFooter>
  <rowBreaks count="2" manualBreakCount="2">
    <brk id="99" max="13" man="1"/>
    <brk id="198"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BreakPreview" zoomScaleNormal="90" zoomScaleSheetLayoutView="100" workbookViewId="0">
      <selection activeCell="B9" sqref="B9"/>
    </sheetView>
  </sheetViews>
  <sheetFormatPr defaultRowHeight="13.5"/>
  <cols>
    <col min="1" max="1" width="3.5" customWidth="1"/>
    <col min="2" max="2" width="7.375" customWidth="1"/>
    <col min="3" max="3" width="40.625" customWidth="1"/>
    <col min="4" max="4" width="75.625" customWidth="1"/>
    <col min="5" max="5" width="54.625" customWidth="1"/>
  </cols>
  <sheetData>
    <row r="1" spans="1:9" ht="20.25" customHeight="1">
      <c r="A1" s="957" t="s">
        <v>856</v>
      </c>
      <c r="B1" s="957"/>
      <c r="C1" s="958"/>
      <c r="D1" s="958"/>
      <c r="E1" s="958"/>
    </row>
    <row r="2" spans="1:9" ht="17.25">
      <c r="A2" s="216"/>
      <c r="B2" s="488"/>
      <c r="C2" s="217"/>
      <c r="D2" s="217"/>
      <c r="E2" s="217"/>
    </row>
    <row r="3" spans="1:9" ht="19.5" customHeight="1">
      <c r="A3" s="39"/>
      <c r="B3" s="39"/>
      <c r="C3" s="42" t="s">
        <v>77</v>
      </c>
      <c r="D3" s="959">
        <f>連絡先!B3</f>
        <v>0</v>
      </c>
      <c r="E3" s="960"/>
    </row>
    <row r="4" spans="1:9" ht="19.5" customHeight="1">
      <c r="A4" s="39"/>
      <c r="B4" s="39"/>
      <c r="C4" s="195" t="s">
        <v>369</v>
      </c>
      <c r="D4" s="19" t="s">
        <v>857</v>
      </c>
      <c r="E4" s="19"/>
    </row>
    <row r="5" spans="1:9" ht="30" customHeight="1">
      <c r="A5" s="961" t="s">
        <v>858</v>
      </c>
      <c r="B5" s="961"/>
      <c r="C5" s="961"/>
      <c r="D5" s="961"/>
      <c r="E5" s="961"/>
    </row>
    <row r="6" spans="1:9" ht="30" customHeight="1">
      <c r="A6" s="491" t="s">
        <v>1225</v>
      </c>
      <c r="B6" s="491"/>
      <c r="C6" s="490"/>
      <c r="D6" s="490"/>
      <c r="E6" s="490"/>
    </row>
    <row r="7" spans="1:9" ht="30" customHeight="1" thickBot="1">
      <c r="A7" s="880"/>
      <c r="B7" s="492" t="s">
        <v>860</v>
      </c>
      <c r="C7" s="221" t="s">
        <v>859</v>
      </c>
      <c r="D7" s="881" t="s">
        <v>469</v>
      </c>
      <c r="E7" s="241" t="s">
        <v>470</v>
      </c>
    </row>
    <row r="8" spans="1:9" ht="62.25" customHeight="1" thickBot="1">
      <c r="A8" s="494" t="s">
        <v>210</v>
      </c>
      <c r="B8" s="495">
        <v>282</v>
      </c>
      <c r="C8" s="496" t="s">
        <v>862</v>
      </c>
      <c r="D8" s="497" t="s">
        <v>861</v>
      </c>
      <c r="E8" s="496" t="s">
        <v>863</v>
      </c>
      <c r="F8" s="498"/>
      <c r="H8" s="499"/>
      <c r="I8" s="500"/>
    </row>
    <row r="9" spans="1:9" ht="62.25" customHeight="1" thickBot="1">
      <c r="A9" s="203">
        <v>1</v>
      </c>
      <c r="B9" s="493"/>
      <c r="C9" s="218"/>
      <c r="D9" s="247"/>
      <c r="E9" s="248"/>
    </row>
    <row r="10" spans="1:9" ht="62.25" customHeight="1" thickBot="1">
      <c r="A10" s="203">
        <v>2</v>
      </c>
      <c r="B10" s="493"/>
      <c r="C10" s="218"/>
      <c r="D10" s="247"/>
      <c r="E10" s="248"/>
    </row>
    <row r="11" spans="1:9" ht="62.25" customHeight="1" thickBot="1">
      <c r="A11" s="203">
        <v>3</v>
      </c>
      <c r="B11" s="493"/>
      <c r="C11" s="218"/>
      <c r="D11" s="247"/>
      <c r="E11" s="248"/>
    </row>
    <row r="12" spans="1:9" ht="62.25" customHeight="1" thickBot="1">
      <c r="A12" s="203">
        <v>4</v>
      </c>
      <c r="B12" s="493"/>
      <c r="C12" s="218"/>
      <c r="D12" s="247"/>
      <c r="E12" s="248"/>
    </row>
    <row r="13" spans="1:9" ht="62.25" customHeight="1" thickBot="1">
      <c r="A13" s="203">
        <v>5</v>
      </c>
      <c r="B13" s="493"/>
      <c r="C13" s="218"/>
      <c r="D13" s="247"/>
      <c r="E13" s="248"/>
    </row>
    <row r="14" spans="1:9" ht="62.25" customHeight="1" thickBot="1">
      <c r="A14" s="203">
        <v>6</v>
      </c>
      <c r="B14" s="493"/>
      <c r="C14" s="218"/>
      <c r="D14" s="247"/>
      <c r="E14" s="248"/>
    </row>
    <row r="15" spans="1:9" ht="62.25" customHeight="1" thickBot="1">
      <c r="A15" s="203">
        <v>7</v>
      </c>
      <c r="B15" s="493"/>
      <c r="C15" s="218"/>
      <c r="D15" s="247"/>
      <c r="E15" s="248"/>
    </row>
    <row r="16" spans="1:9" ht="62.25" customHeight="1" thickBot="1">
      <c r="A16" s="203">
        <v>8</v>
      </c>
      <c r="B16" s="493"/>
      <c r="C16" s="218"/>
      <c r="D16" s="247"/>
      <c r="E16" s="248"/>
    </row>
    <row r="17" spans="1:5" ht="62.25" customHeight="1" thickBot="1">
      <c r="A17" s="203">
        <v>9</v>
      </c>
      <c r="B17" s="493"/>
      <c r="C17" s="218"/>
      <c r="D17" s="247"/>
      <c r="E17" s="248"/>
    </row>
    <row r="18" spans="1:5" ht="62.25" customHeight="1" thickBot="1">
      <c r="A18" s="203">
        <v>10</v>
      </c>
      <c r="B18" s="493"/>
      <c r="C18" s="218"/>
      <c r="D18" s="247"/>
      <c r="E18" s="248"/>
    </row>
    <row r="19" spans="1:5" ht="62.25" customHeight="1" thickBot="1">
      <c r="A19" s="203">
        <v>11</v>
      </c>
      <c r="B19" s="493"/>
      <c r="C19" s="218"/>
      <c r="D19" s="247"/>
      <c r="E19" s="248"/>
    </row>
    <row r="20" spans="1:5" ht="62.25" customHeight="1" thickBot="1">
      <c r="A20" s="203">
        <v>12</v>
      </c>
      <c r="B20" s="493"/>
      <c r="C20" s="218"/>
      <c r="D20" s="247"/>
      <c r="E20" s="248"/>
    </row>
  </sheetData>
  <mergeCells count="3">
    <mergeCell ref="A1:E1"/>
    <mergeCell ref="D3:E3"/>
    <mergeCell ref="A5:E5"/>
  </mergeCells>
  <phoneticPr fontId="5"/>
  <dataValidations count="1">
    <dataValidation allowBlank="1" showInputMessage="1" showErrorMessage="1" prompt="連絡先シートの病院名を反映" sqref="D3:E3"/>
  </dataValidations>
  <pageMargins left="0.70866141732283472" right="0.70866141732283472" top="0.74803149606299213" bottom="0.74803149606299213" header="0.31496062992125984" footer="0.31496062992125984"/>
  <pageSetup paperSize="9" scale="4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view="pageBreakPreview" zoomScaleNormal="100" zoomScaleSheetLayoutView="100" workbookViewId="0">
      <selection sqref="A1:I1"/>
    </sheetView>
  </sheetViews>
  <sheetFormatPr defaultColWidth="9" defaultRowHeight="13.5"/>
  <cols>
    <col min="1" max="1" width="39.25" style="851" customWidth="1"/>
    <col min="2" max="2" width="11.375" style="851" customWidth="1"/>
    <col min="3" max="3" width="12.125" style="851" customWidth="1"/>
    <col min="4" max="4" width="13" style="851" customWidth="1"/>
    <col min="5" max="6" width="12" style="851" customWidth="1"/>
    <col min="7" max="7" width="13.25" style="851" customWidth="1"/>
    <col min="8" max="8" width="18.875" style="851" customWidth="1"/>
    <col min="9" max="9" width="23.875" style="851" customWidth="1"/>
    <col min="10" max="10" width="2.625" style="851" customWidth="1"/>
    <col min="11" max="12" width="9" style="851" hidden="1" customWidth="1"/>
    <col min="13" max="13" width="3.625" style="853" hidden="1" customWidth="1"/>
    <col min="14" max="16384" width="9" style="851"/>
  </cols>
  <sheetData>
    <row r="1" spans="1:13" customFormat="1" ht="20.100000000000001" customHeight="1">
      <c r="A1" s="962" t="s">
        <v>1110</v>
      </c>
      <c r="B1" s="962"/>
      <c r="C1" s="962"/>
      <c r="D1" s="962"/>
      <c r="E1" s="962"/>
      <c r="F1" s="962"/>
      <c r="G1" s="962"/>
      <c r="H1" s="962"/>
      <c r="I1" s="962"/>
      <c r="L1" s="533"/>
      <c r="M1" s="501"/>
    </row>
    <row r="2" spans="1:13" customFormat="1" ht="5.0999999999999996" customHeight="1">
      <c r="A2" s="502"/>
      <c r="B2" s="502"/>
      <c r="C2" s="502"/>
      <c r="D2" s="502"/>
      <c r="E2" s="502"/>
      <c r="F2" s="502"/>
      <c r="G2" s="502"/>
      <c r="H2" s="502"/>
      <c r="I2" s="502"/>
      <c r="J2" s="851"/>
      <c r="K2" s="851"/>
      <c r="L2" s="852"/>
      <c r="M2" s="504"/>
    </row>
    <row r="3" spans="1:13" customFormat="1" ht="20.100000000000001" customHeight="1">
      <c r="A3" s="502"/>
      <c r="B3" s="502"/>
      <c r="C3" s="502"/>
      <c r="D3" s="502"/>
      <c r="E3" s="502"/>
      <c r="F3" s="505" t="s">
        <v>35</v>
      </c>
      <c r="G3" s="963">
        <f>+[1]表紙!E2</f>
        <v>0</v>
      </c>
      <c r="H3" s="964"/>
      <c r="I3" s="965"/>
      <c r="J3" s="851"/>
      <c r="K3" s="851"/>
      <c r="L3" s="533"/>
      <c r="M3" s="501"/>
    </row>
    <row r="4" spans="1:13" customFormat="1" ht="19.5" customHeight="1">
      <c r="A4" s="502"/>
      <c r="B4" s="505"/>
      <c r="C4" s="505"/>
      <c r="D4" s="505"/>
      <c r="E4" s="505"/>
      <c r="F4" s="505" t="s">
        <v>364</v>
      </c>
      <c r="G4" s="506" t="s">
        <v>1196</v>
      </c>
      <c r="H4" s="506"/>
      <c r="I4" s="506"/>
      <c r="J4" s="851"/>
      <c r="K4" s="851"/>
      <c r="L4" s="735"/>
      <c r="M4" s="507"/>
    </row>
    <row r="5" spans="1:13" ht="142.5" customHeight="1">
      <c r="A5" s="966" t="s">
        <v>1226</v>
      </c>
      <c r="B5" s="967"/>
      <c r="C5" s="967"/>
      <c r="D5" s="967"/>
      <c r="E5" s="967"/>
      <c r="F5" s="967"/>
      <c r="G5" s="967"/>
      <c r="H5" s="967"/>
      <c r="I5" s="967"/>
    </row>
    <row r="6" spans="1:13" ht="18" customHeight="1">
      <c r="B6" s="854" t="s">
        <v>1111</v>
      </c>
      <c r="C6" s="851" t="s">
        <v>1112</v>
      </c>
      <c r="F6" s="855"/>
      <c r="G6" s="855"/>
    </row>
    <row r="7" spans="1:13" ht="18" customHeight="1">
      <c r="C7" s="851" t="s">
        <v>1113</v>
      </c>
      <c r="F7" s="855"/>
      <c r="G7" s="855"/>
    </row>
    <row r="8" spans="1:13" ht="18" customHeight="1">
      <c r="C8" s="851" t="s">
        <v>1114</v>
      </c>
      <c r="F8" s="855"/>
      <c r="G8" s="855"/>
    </row>
    <row r="9" spans="1:13" ht="18" customHeight="1">
      <c r="B9" s="854" t="s">
        <v>1115</v>
      </c>
      <c r="C9" s="853" t="s">
        <v>1116</v>
      </c>
      <c r="D9" s="853"/>
      <c r="E9" s="853"/>
      <c r="F9" s="853"/>
    </row>
    <row r="10" spans="1:13">
      <c r="B10" s="968" t="s">
        <v>1117</v>
      </c>
      <c r="C10" s="969"/>
      <c r="D10" s="969"/>
      <c r="E10" s="969"/>
      <c r="F10" s="969"/>
      <c r="G10" s="970"/>
      <c r="H10" s="877"/>
    </row>
    <row r="11" spans="1:13" ht="13.5" customHeight="1">
      <c r="A11" s="856"/>
      <c r="B11" s="971" t="s">
        <v>1118</v>
      </c>
      <c r="C11" s="972"/>
      <c r="D11" s="972"/>
      <c r="E11" s="972"/>
      <c r="F11" s="973"/>
      <c r="G11" s="974" t="s">
        <v>1119</v>
      </c>
      <c r="H11" s="977" t="s">
        <v>1120</v>
      </c>
      <c r="I11" s="857" t="s">
        <v>1121</v>
      </c>
    </row>
    <row r="12" spans="1:13" ht="13.5" customHeight="1">
      <c r="A12" s="979" t="s">
        <v>1122</v>
      </c>
      <c r="B12" s="974" t="s">
        <v>1123</v>
      </c>
      <c r="C12" s="971" t="s">
        <v>1124</v>
      </c>
      <c r="D12" s="972"/>
      <c r="E12" s="973"/>
      <c r="F12" s="974" t="s">
        <v>1125</v>
      </c>
      <c r="G12" s="975"/>
      <c r="H12" s="976"/>
      <c r="I12" s="858"/>
    </row>
    <row r="13" spans="1:13" ht="57.75" customHeight="1">
      <c r="A13" s="980"/>
      <c r="B13" s="976"/>
      <c r="C13" s="859" t="s">
        <v>1126</v>
      </c>
      <c r="D13" s="859" t="s">
        <v>1127</v>
      </c>
      <c r="E13" s="859" t="s">
        <v>1128</v>
      </c>
      <c r="F13" s="976"/>
      <c r="G13" s="976"/>
      <c r="H13" s="978"/>
      <c r="I13" s="860" t="s">
        <v>1129</v>
      </c>
    </row>
    <row r="14" spans="1:13">
      <c r="A14" s="861" t="s">
        <v>1130</v>
      </c>
      <c r="B14" s="862"/>
      <c r="C14" s="862"/>
      <c r="D14" s="862"/>
      <c r="E14" s="862"/>
      <c r="F14" s="862"/>
      <c r="G14" s="862"/>
      <c r="H14" s="863"/>
      <c r="I14" s="864"/>
      <c r="K14" s="851" t="str">
        <f>IF(COUNTBLANK(B14:G14)=0,"○","×")</f>
        <v>×</v>
      </c>
      <c r="L14" s="851" t="str">
        <f t="shared" ref="L14:L45" si="0">IF(AND(COUNTIF(B14:F14,"◎")&gt;=1,H14=""),"×","○")</f>
        <v>○</v>
      </c>
    </row>
    <row r="15" spans="1:13">
      <c r="A15" s="861" t="s">
        <v>1131</v>
      </c>
      <c r="B15" s="862"/>
      <c r="C15" s="865"/>
      <c r="D15" s="862"/>
      <c r="E15" s="862"/>
      <c r="F15" s="862"/>
      <c r="G15" s="862"/>
      <c r="H15" s="863"/>
      <c r="I15" s="864"/>
      <c r="K15" s="866" t="str">
        <f>IF(OR(B15="",D15="",E15="",F15="",G15=""),"×","○")</f>
        <v>×</v>
      </c>
      <c r="L15" s="851" t="str">
        <f t="shared" si="0"/>
        <v>○</v>
      </c>
    </row>
    <row r="16" spans="1:13">
      <c r="A16" s="861" t="s">
        <v>1132</v>
      </c>
      <c r="B16" s="862"/>
      <c r="C16" s="862"/>
      <c r="D16" s="862"/>
      <c r="E16" s="862"/>
      <c r="F16" s="862"/>
      <c r="G16" s="862"/>
      <c r="H16" s="863"/>
      <c r="I16" s="864"/>
      <c r="K16" s="851" t="str">
        <f t="shared" ref="K16:K31" si="1">IF(COUNTBLANK(B16:G16)=0,"○","×")</f>
        <v>×</v>
      </c>
      <c r="L16" s="851" t="str">
        <f t="shared" si="0"/>
        <v>○</v>
      </c>
    </row>
    <row r="17" spans="1:12">
      <c r="A17" s="861" t="s">
        <v>1133</v>
      </c>
      <c r="B17" s="862"/>
      <c r="C17" s="862"/>
      <c r="D17" s="862"/>
      <c r="E17" s="862"/>
      <c r="F17" s="862"/>
      <c r="G17" s="862"/>
      <c r="H17" s="863"/>
      <c r="I17" s="864"/>
      <c r="K17" s="851" t="str">
        <f t="shared" si="1"/>
        <v>×</v>
      </c>
      <c r="L17" s="851" t="str">
        <f t="shared" si="0"/>
        <v>○</v>
      </c>
    </row>
    <row r="18" spans="1:12">
      <c r="A18" s="861" t="s">
        <v>1134</v>
      </c>
      <c r="B18" s="862"/>
      <c r="C18" s="862"/>
      <c r="D18" s="862"/>
      <c r="E18" s="862"/>
      <c r="F18" s="862"/>
      <c r="G18" s="862"/>
      <c r="H18" s="863"/>
      <c r="I18" s="864"/>
      <c r="K18" s="851" t="str">
        <f t="shared" si="1"/>
        <v>×</v>
      </c>
      <c r="L18" s="851" t="str">
        <f t="shared" si="0"/>
        <v>○</v>
      </c>
    </row>
    <row r="19" spans="1:12">
      <c r="A19" s="861" t="s">
        <v>1135</v>
      </c>
      <c r="B19" s="862"/>
      <c r="C19" s="862"/>
      <c r="D19" s="862"/>
      <c r="E19" s="862"/>
      <c r="F19" s="862"/>
      <c r="G19" s="862"/>
      <c r="H19" s="863"/>
      <c r="I19" s="864"/>
      <c r="K19" s="851" t="str">
        <f t="shared" si="1"/>
        <v>×</v>
      </c>
      <c r="L19" s="851" t="str">
        <f t="shared" si="0"/>
        <v>○</v>
      </c>
    </row>
    <row r="20" spans="1:12">
      <c r="A20" s="861" t="s">
        <v>1136</v>
      </c>
      <c r="B20" s="862"/>
      <c r="C20" s="862"/>
      <c r="D20" s="862"/>
      <c r="E20" s="862"/>
      <c r="F20" s="862"/>
      <c r="G20" s="862"/>
      <c r="H20" s="863"/>
      <c r="I20" s="864"/>
      <c r="K20" s="851" t="str">
        <f t="shared" si="1"/>
        <v>×</v>
      </c>
      <c r="L20" s="851" t="str">
        <f t="shared" si="0"/>
        <v>○</v>
      </c>
    </row>
    <row r="21" spans="1:12">
      <c r="A21" s="861" t="s">
        <v>1137</v>
      </c>
      <c r="B21" s="862"/>
      <c r="C21" s="862"/>
      <c r="D21" s="862"/>
      <c r="E21" s="862"/>
      <c r="F21" s="862"/>
      <c r="G21" s="862"/>
      <c r="H21" s="863"/>
      <c r="I21" s="864"/>
      <c r="K21" s="851" t="str">
        <f t="shared" si="1"/>
        <v>×</v>
      </c>
      <c r="L21" s="851" t="str">
        <f t="shared" si="0"/>
        <v>○</v>
      </c>
    </row>
    <row r="22" spans="1:12">
      <c r="A22" s="861" t="s">
        <v>1138</v>
      </c>
      <c r="B22" s="862"/>
      <c r="C22" s="862"/>
      <c r="D22" s="862"/>
      <c r="E22" s="862"/>
      <c r="F22" s="862"/>
      <c r="G22" s="862"/>
      <c r="H22" s="863"/>
      <c r="I22" s="864"/>
      <c r="K22" s="851" t="str">
        <f t="shared" si="1"/>
        <v>×</v>
      </c>
      <c r="L22" s="851" t="str">
        <f t="shared" si="0"/>
        <v>○</v>
      </c>
    </row>
    <row r="23" spans="1:12">
      <c r="A23" s="861" t="s">
        <v>1139</v>
      </c>
      <c r="B23" s="862"/>
      <c r="C23" s="862"/>
      <c r="D23" s="862"/>
      <c r="E23" s="862"/>
      <c r="F23" s="862"/>
      <c r="G23" s="862"/>
      <c r="H23" s="863"/>
      <c r="I23" s="864"/>
      <c r="K23" s="851" t="str">
        <f t="shared" si="1"/>
        <v>×</v>
      </c>
      <c r="L23" s="851" t="str">
        <f t="shared" si="0"/>
        <v>○</v>
      </c>
    </row>
    <row r="24" spans="1:12">
      <c r="A24" s="861" t="s">
        <v>1140</v>
      </c>
      <c r="B24" s="862"/>
      <c r="C24" s="862"/>
      <c r="D24" s="862"/>
      <c r="E24" s="862"/>
      <c r="F24" s="862"/>
      <c r="G24" s="862"/>
      <c r="H24" s="863"/>
      <c r="I24" s="864"/>
      <c r="K24" s="851" t="str">
        <f t="shared" si="1"/>
        <v>×</v>
      </c>
      <c r="L24" s="851" t="str">
        <f t="shared" si="0"/>
        <v>○</v>
      </c>
    </row>
    <row r="25" spans="1:12">
      <c r="A25" s="861" t="s">
        <v>1141</v>
      </c>
      <c r="B25" s="862"/>
      <c r="C25" s="862"/>
      <c r="D25" s="862"/>
      <c r="E25" s="862"/>
      <c r="F25" s="862"/>
      <c r="G25" s="862"/>
      <c r="H25" s="863"/>
      <c r="I25" s="864"/>
      <c r="K25" s="851" t="str">
        <f t="shared" si="1"/>
        <v>×</v>
      </c>
      <c r="L25" s="851" t="str">
        <f t="shared" si="0"/>
        <v>○</v>
      </c>
    </row>
    <row r="26" spans="1:12">
      <c r="A26" s="861" t="s">
        <v>1142</v>
      </c>
      <c r="B26" s="862"/>
      <c r="C26" s="862"/>
      <c r="D26" s="862"/>
      <c r="E26" s="862"/>
      <c r="F26" s="862"/>
      <c r="G26" s="862"/>
      <c r="H26" s="863"/>
      <c r="I26" s="864"/>
      <c r="K26" s="851" t="str">
        <f t="shared" si="1"/>
        <v>×</v>
      </c>
      <c r="L26" s="851" t="str">
        <f t="shared" si="0"/>
        <v>○</v>
      </c>
    </row>
    <row r="27" spans="1:12">
      <c r="A27" s="861" t="s">
        <v>1143</v>
      </c>
      <c r="B27" s="862"/>
      <c r="C27" s="862"/>
      <c r="D27" s="862"/>
      <c r="E27" s="862"/>
      <c r="F27" s="862"/>
      <c r="G27" s="862"/>
      <c r="H27" s="863"/>
      <c r="I27" s="864"/>
      <c r="K27" s="851" t="str">
        <f t="shared" si="1"/>
        <v>×</v>
      </c>
      <c r="L27" s="851" t="str">
        <f t="shared" si="0"/>
        <v>○</v>
      </c>
    </row>
    <row r="28" spans="1:12">
      <c r="A28" s="861" t="s">
        <v>1144</v>
      </c>
      <c r="B28" s="862"/>
      <c r="C28" s="862"/>
      <c r="D28" s="862"/>
      <c r="E28" s="862"/>
      <c r="F28" s="862"/>
      <c r="G28" s="862"/>
      <c r="H28" s="863"/>
      <c r="I28" s="864"/>
      <c r="K28" s="851" t="str">
        <f t="shared" si="1"/>
        <v>×</v>
      </c>
      <c r="L28" s="851" t="str">
        <f t="shared" si="0"/>
        <v>○</v>
      </c>
    </row>
    <row r="29" spans="1:12">
      <c r="A29" s="861" t="s">
        <v>1145</v>
      </c>
      <c r="B29" s="862"/>
      <c r="C29" s="862"/>
      <c r="D29" s="862"/>
      <c r="E29" s="862"/>
      <c r="F29" s="862"/>
      <c r="G29" s="862"/>
      <c r="H29" s="863"/>
      <c r="I29" s="864"/>
      <c r="K29" s="851" t="str">
        <f t="shared" si="1"/>
        <v>×</v>
      </c>
      <c r="L29" s="851" t="str">
        <f t="shared" si="0"/>
        <v>○</v>
      </c>
    </row>
    <row r="30" spans="1:12">
      <c r="A30" s="861" t="s">
        <v>1146</v>
      </c>
      <c r="B30" s="862"/>
      <c r="C30" s="862"/>
      <c r="D30" s="862"/>
      <c r="E30" s="862"/>
      <c r="F30" s="862"/>
      <c r="G30" s="862"/>
      <c r="H30" s="863"/>
      <c r="I30" s="864"/>
      <c r="K30" s="851" t="str">
        <f t="shared" si="1"/>
        <v>×</v>
      </c>
      <c r="L30" s="851" t="str">
        <f t="shared" si="0"/>
        <v>○</v>
      </c>
    </row>
    <row r="31" spans="1:12">
      <c r="A31" s="861" t="s">
        <v>1147</v>
      </c>
      <c r="B31" s="862"/>
      <c r="C31" s="862"/>
      <c r="D31" s="862"/>
      <c r="E31" s="862"/>
      <c r="F31" s="862"/>
      <c r="G31" s="862"/>
      <c r="H31" s="863"/>
      <c r="I31" s="864"/>
      <c r="K31" s="851" t="str">
        <f t="shared" si="1"/>
        <v>×</v>
      </c>
      <c r="L31" s="851" t="str">
        <f t="shared" si="0"/>
        <v>○</v>
      </c>
    </row>
    <row r="32" spans="1:12">
      <c r="A32" s="861" t="s">
        <v>1148</v>
      </c>
      <c r="B32" s="862"/>
      <c r="C32" s="862"/>
      <c r="D32" s="865"/>
      <c r="E32" s="862"/>
      <c r="F32" s="862"/>
      <c r="G32" s="862"/>
      <c r="H32" s="863"/>
      <c r="I32" s="864"/>
      <c r="K32" s="866" t="str">
        <f>IF(OR(B32="",C32="",E32="",F32="",G32=""),"×","○")</f>
        <v>×</v>
      </c>
      <c r="L32" s="851" t="str">
        <f t="shared" si="0"/>
        <v>○</v>
      </c>
    </row>
    <row r="33" spans="1:12">
      <c r="A33" s="861" t="s">
        <v>1149</v>
      </c>
      <c r="B33" s="862"/>
      <c r="C33" s="862"/>
      <c r="D33" s="862"/>
      <c r="E33" s="862"/>
      <c r="F33" s="862"/>
      <c r="G33" s="862"/>
      <c r="H33" s="863"/>
      <c r="I33" s="864"/>
      <c r="K33" s="851" t="str">
        <f t="shared" ref="K33:K40" si="2">IF(COUNTBLANK(B33:G33)=0,"○","×")</f>
        <v>×</v>
      </c>
      <c r="L33" s="851" t="str">
        <f t="shared" si="0"/>
        <v>○</v>
      </c>
    </row>
    <row r="34" spans="1:12">
      <c r="A34" s="861" t="s">
        <v>1150</v>
      </c>
      <c r="B34" s="862"/>
      <c r="C34" s="862"/>
      <c r="D34" s="862"/>
      <c r="E34" s="862"/>
      <c r="F34" s="862"/>
      <c r="G34" s="862"/>
      <c r="H34" s="863"/>
      <c r="I34" s="864"/>
      <c r="K34" s="851" t="str">
        <f t="shared" si="2"/>
        <v>×</v>
      </c>
      <c r="L34" s="851" t="str">
        <f t="shared" si="0"/>
        <v>○</v>
      </c>
    </row>
    <row r="35" spans="1:12">
      <c r="A35" s="861" t="s">
        <v>1151</v>
      </c>
      <c r="B35" s="862"/>
      <c r="C35" s="862"/>
      <c r="D35" s="862"/>
      <c r="E35" s="862"/>
      <c r="F35" s="862"/>
      <c r="G35" s="862"/>
      <c r="H35" s="863"/>
      <c r="I35" s="864"/>
      <c r="K35" s="851" t="str">
        <f t="shared" si="2"/>
        <v>×</v>
      </c>
      <c r="L35" s="851" t="str">
        <f t="shared" si="0"/>
        <v>○</v>
      </c>
    </row>
    <row r="36" spans="1:12">
      <c r="A36" s="861" t="s">
        <v>1152</v>
      </c>
      <c r="B36" s="862"/>
      <c r="C36" s="862"/>
      <c r="D36" s="862"/>
      <c r="E36" s="862"/>
      <c r="F36" s="862"/>
      <c r="G36" s="862"/>
      <c r="H36" s="863"/>
      <c r="I36" s="864"/>
      <c r="K36" s="851" t="str">
        <f t="shared" si="2"/>
        <v>×</v>
      </c>
      <c r="L36" s="851" t="str">
        <f t="shared" si="0"/>
        <v>○</v>
      </c>
    </row>
    <row r="37" spans="1:12">
      <c r="A37" s="861" t="s">
        <v>1153</v>
      </c>
      <c r="B37" s="862"/>
      <c r="C37" s="862"/>
      <c r="D37" s="862"/>
      <c r="E37" s="862"/>
      <c r="F37" s="862"/>
      <c r="G37" s="862"/>
      <c r="H37" s="863"/>
      <c r="I37" s="864"/>
      <c r="K37" s="851" t="str">
        <f t="shared" si="2"/>
        <v>×</v>
      </c>
      <c r="L37" s="851" t="str">
        <f t="shared" si="0"/>
        <v>○</v>
      </c>
    </row>
    <row r="38" spans="1:12">
      <c r="A38" s="861" t="s">
        <v>1154</v>
      </c>
      <c r="B38" s="862"/>
      <c r="C38" s="862"/>
      <c r="D38" s="862"/>
      <c r="E38" s="862"/>
      <c r="F38" s="862"/>
      <c r="G38" s="862"/>
      <c r="H38" s="863"/>
      <c r="I38" s="864"/>
      <c r="K38" s="851" t="str">
        <f t="shared" si="2"/>
        <v>×</v>
      </c>
      <c r="L38" s="851" t="str">
        <f t="shared" si="0"/>
        <v>○</v>
      </c>
    </row>
    <row r="39" spans="1:12">
      <c r="A39" s="861" t="s">
        <v>1155</v>
      </c>
      <c r="B39" s="862"/>
      <c r="C39" s="862"/>
      <c r="D39" s="862"/>
      <c r="E39" s="862"/>
      <c r="F39" s="862"/>
      <c r="G39" s="862"/>
      <c r="H39" s="863"/>
      <c r="I39" s="864"/>
      <c r="K39" s="851" t="str">
        <f t="shared" si="2"/>
        <v>×</v>
      </c>
      <c r="L39" s="851" t="str">
        <f t="shared" si="0"/>
        <v>○</v>
      </c>
    </row>
    <row r="40" spans="1:12">
      <c r="A40" s="861" t="s">
        <v>1156</v>
      </c>
      <c r="B40" s="862"/>
      <c r="C40" s="862"/>
      <c r="D40" s="862"/>
      <c r="E40" s="862"/>
      <c r="F40" s="862"/>
      <c r="G40" s="862"/>
      <c r="H40" s="863"/>
      <c r="I40" s="864"/>
      <c r="K40" s="851" t="str">
        <f t="shared" si="2"/>
        <v>×</v>
      </c>
      <c r="L40" s="851" t="str">
        <f t="shared" si="0"/>
        <v>○</v>
      </c>
    </row>
    <row r="41" spans="1:12">
      <c r="A41" s="861" t="s">
        <v>1157</v>
      </c>
      <c r="B41" s="862"/>
      <c r="C41" s="862"/>
      <c r="D41" s="865"/>
      <c r="E41" s="862"/>
      <c r="F41" s="862"/>
      <c r="G41" s="862"/>
      <c r="H41" s="863"/>
      <c r="I41" s="864"/>
      <c r="K41" s="866" t="str">
        <f>IF(OR(B41="",C41="",E41="",F41="",G41=""),"×","○")</f>
        <v>×</v>
      </c>
      <c r="L41" s="851" t="str">
        <f t="shared" si="0"/>
        <v>○</v>
      </c>
    </row>
    <row r="42" spans="1:12">
      <c r="A42" s="861" t="s">
        <v>1158</v>
      </c>
      <c r="B42" s="862"/>
      <c r="C42" s="862"/>
      <c r="D42" s="862"/>
      <c r="E42" s="862"/>
      <c r="F42" s="862"/>
      <c r="G42" s="862"/>
      <c r="H42" s="863"/>
      <c r="I42" s="864"/>
      <c r="K42" s="851" t="str">
        <f>IF(COUNTBLANK(B42:G42)=0,"○","×")</f>
        <v>×</v>
      </c>
      <c r="L42" s="851" t="str">
        <f t="shared" si="0"/>
        <v>○</v>
      </c>
    </row>
    <row r="43" spans="1:12">
      <c r="A43" s="861" t="s">
        <v>1159</v>
      </c>
      <c r="B43" s="862"/>
      <c r="C43" s="862"/>
      <c r="D43" s="862"/>
      <c r="E43" s="862"/>
      <c r="F43" s="862"/>
      <c r="G43" s="862"/>
      <c r="H43" s="863"/>
      <c r="I43" s="864"/>
      <c r="K43" s="851" t="str">
        <f>IF(COUNTBLANK(B43:G43)=0,"○","×")</f>
        <v>×</v>
      </c>
      <c r="L43" s="851" t="str">
        <f t="shared" si="0"/>
        <v>○</v>
      </c>
    </row>
    <row r="44" spans="1:12">
      <c r="A44" s="861" t="s">
        <v>1160</v>
      </c>
      <c r="B44" s="862"/>
      <c r="C44" s="862"/>
      <c r="D44" s="862"/>
      <c r="E44" s="862"/>
      <c r="F44" s="862"/>
      <c r="G44" s="862"/>
      <c r="H44" s="863"/>
      <c r="I44" s="864"/>
      <c r="K44" s="851" t="str">
        <f>IF(COUNTBLANK(B44:G44)=0,"○","×")</f>
        <v>×</v>
      </c>
      <c r="L44" s="851" t="str">
        <f t="shared" si="0"/>
        <v>○</v>
      </c>
    </row>
    <row r="45" spans="1:12">
      <c r="A45" s="861" t="s">
        <v>1161</v>
      </c>
      <c r="B45" s="862"/>
      <c r="C45" s="862"/>
      <c r="D45" s="862"/>
      <c r="E45" s="862"/>
      <c r="F45" s="862"/>
      <c r="G45" s="862"/>
      <c r="H45" s="863"/>
      <c r="I45" s="864"/>
      <c r="K45" s="851" t="str">
        <f>IF(COUNTBLANK(B45:G45)=0,"○","×")</f>
        <v>×</v>
      </c>
      <c r="L45" s="851" t="str">
        <f t="shared" si="0"/>
        <v>○</v>
      </c>
    </row>
    <row r="46" spans="1:12">
      <c r="A46" s="861" t="s">
        <v>1162</v>
      </c>
      <c r="B46" s="862"/>
      <c r="C46" s="862"/>
      <c r="D46" s="862"/>
      <c r="E46" s="862"/>
      <c r="F46" s="862"/>
      <c r="G46" s="862"/>
      <c r="H46" s="863"/>
      <c r="I46" s="864"/>
      <c r="K46" s="851" t="str">
        <f>IF(COUNTBLANK(B46:G46)=0,"○","×")</f>
        <v>×</v>
      </c>
      <c r="L46" s="851" t="str">
        <f t="shared" ref="L46:L71" si="3">IF(AND(COUNTIF(B46:F46,"◎")&gt;=1,H46=""),"×","○")</f>
        <v>○</v>
      </c>
    </row>
    <row r="47" spans="1:12">
      <c r="A47" s="861" t="s">
        <v>1163</v>
      </c>
      <c r="B47" s="862"/>
      <c r="C47" s="862"/>
      <c r="D47" s="865"/>
      <c r="E47" s="862"/>
      <c r="F47" s="862"/>
      <c r="G47" s="862"/>
      <c r="H47" s="863"/>
      <c r="I47" s="864"/>
      <c r="K47" s="866" t="str">
        <f>IF(OR(B47="",C47="",E47="",F47="",G47=""),"×","○")</f>
        <v>×</v>
      </c>
      <c r="L47" s="851" t="str">
        <f t="shared" si="3"/>
        <v>○</v>
      </c>
    </row>
    <row r="48" spans="1:12">
      <c r="A48" s="861" t="s">
        <v>1164</v>
      </c>
      <c r="B48" s="862"/>
      <c r="C48" s="862"/>
      <c r="D48" s="862"/>
      <c r="E48" s="862"/>
      <c r="F48" s="862"/>
      <c r="G48" s="862"/>
      <c r="H48" s="863"/>
      <c r="I48" s="864"/>
      <c r="K48" s="851" t="str">
        <f>IF(COUNTBLANK(B48:G48)=0,"○","×")</f>
        <v>×</v>
      </c>
      <c r="L48" s="851" t="str">
        <f t="shared" si="3"/>
        <v>○</v>
      </c>
    </row>
    <row r="49" spans="1:12">
      <c r="A49" s="861" t="s">
        <v>1165</v>
      </c>
      <c r="B49" s="862"/>
      <c r="C49" s="862"/>
      <c r="D49" s="862"/>
      <c r="E49" s="862"/>
      <c r="F49" s="862"/>
      <c r="G49" s="862"/>
      <c r="H49" s="863"/>
      <c r="I49" s="864"/>
      <c r="K49" s="851" t="str">
        <f>IF(COUNTBLANK(B49:G49)=0,"○","×")</f>
        <v>×</v>
      </c>
      <c r="L49" s="851" t="str">
        <f t="shared" si="3"/>
        <v>○</v>
      </c>
    </row>
    <row r="50" spans="1:12">
      <c r="A50" s="861" t="s">
        <v>1166</v>
      </c>
      <c r="B50" s="862"/>
      <c r="C50" s="862"/>
      <c r="D50" s="865"/>
      <c r="E50" s="862"/>
      <c r="F50" s="862"/>
      <c r="G50" s="862"/>
      <c r="H50" s="863"/>
      <c r="I50" s="864"/>
      <c r="K50" s="866" t="str">
        <f>IF(OR(B50="",C50="",E50="",F50="",G50=""),"×","○")</f>
        <v>×</v>
      </c>
      <c r="L50" s="851" t="str">
        <f t="shared" si="3"/>
        <v>○</v>
      </c>
    </row>
    <row r="51" spans="1:12">
      <c r="A51" s="861" t="s">
        <v>1167</v>
      </c>
      <c r="B51" s="862"/>
      <c r="C51" s="862"/>
      <c r="D51" s="862"/>
      <c r="E51" s="862"/>
      <c r="F51" s="862"/>
      <c r="G51" s="862"/>
      <c r="H51" s="863"/>
      <c r="I51" s="864"/>
      <c r="K51" s="851" t="str">
        <f t="shared" ref="K51:K58" si="4">IF(COUNTBLANK(B51:G51)=0,"○","×")</f>
        <v>×</v>
      </c>
      <c r="L51" s="851" t="str">
        <f t="shared" si="3"/>
        <v>○</v>
      </c>
    </row>
    <row r="52" spans="1:12">
      <c r="A52" s="861" t="s">
        <v>1168</v>
      </c>
      <c r="B52" s="862"/>
      <c r="C52" s="862"/>
      <c r="D52" s="862"/>
      <c r="E52" s="862"/>
      <c r="F52" s="862"/>
      <c r="G52" s="862"/>
      <c r="H52" s="863"/>
      <c r="I52" s="864"/>
      <c r="K52" s="851" t="str">
        <f t="shared" si="4"/>
        <v>×</v>
      </c>
      <c r="L52" s="851" t="str">
        <f t="shared" si="3"/>
        <v>○</v>
      </c>
    </row>
    <row r="53" spans="1:12">
      <c r="A53" s="861" t="s">
        <v>1169</v>
      </c>
      <c r="B53" s="862"/>
      <c r="C53" s="862"/>
      <c r="D53" s="862"/>
      <c r="E53" s="862"/>
      <c r="F53" s="862"/>
      <c r="G53" s="862"/>
      <c r="H53" s="863"/>
      <c r="I53" s="864"/>
      <c r="K53" s="851" t="str">
        <f t="shared" si="4"/>
        <v>×</v>
      </c>
      <c r="L53" s="851" t="str">
        <f t="shared" si="3"/>
        <v>○</v>
      </c>
    </row>
    <row r="54" spans="1:12">
      <c r="A54" s="861" t="s">
        <v>1170</v>
      </c>
      <c r="B54" s="862"/>
      <c r="C54" s="862"/>
      <c r="D54" s="862"/>
      <c r="E54" s="862"/>
      <c r="F54" s="862"/>
      <c r="G54" s="862"/>
      <c r="H54" s="863"/>
      <c r="I54" s="864"/>
      <c r="K54" s="851" t="str">
        <f t="shared" si="4"/>
        <v>×</v>
      </c>
      <c r="L54" s="851" t="str">
        <f t="shared" si="3"/>
        <v>○</v>
      </c>
    </row>
    <row r="55" spans="1:12">
      <c r="A55" s="861" t="s">
        <v>1171</v>
      </c>
      <c r="B55" s="862"/>
      <c r="C55" s="862"/>
      <c r="D55" s="862"/>
      <c r="E55" s="862"/>
      <c r="F55" s="862"/>
      <c r="G55" s="862"/>
      <c r="H55" s="863"/>
      <c r="I55" s="864"/>
      <c r="K55" s="851" t="str">
        <f t="shared" si="4"/>
        <v>×</v>
      </c>
      <c r="L55" s="851" t="str">
        <f t="shared" si="3"/>
        <v>○</v>
      </c>
    </row>
    <row r="56" spans="1:12">
      <c r="A56" s="861" t="s">
        <v>1172</v>
      </c>
      <c r="B56" s="862"/>
      <c r="C56" s="862"/>
      <c r="D56" s="862"/>
      <c r="E56" s="862"/>
      <c r="F56" s="862"/>
      <c r="G56" s="862"/>
      <c r="H56" s="863"/>
      <c r="I56" s="864"/>
      <c r="K56" s="851" t="str">
        <f t="shared" si="4"/>
        <v>×</v>
      </c>
      <c r="L56" s="851" t="str">
        <f t="shared" si="3"/>
        <v>○</v>
      </c>
    </row>
    <row r="57" spans="1:12">
      <c r="A57" s="861" t="s">
        <v>1173</v>
      </c>
      <c r="B57" s="862"/>
      <c r="C57" s="862"/>
      <c r="D57" s="862"/>
      <c r="E57" s="862"/>
      <c r="F57" s="862"/>
      <c r="G57" s="862"/>
      <c r="H57" s="863"/>
      <c r="I57" s="864"/>
      <c r="K57" s="851" t="str">
        <f t="shared" si="4"/>
        <v>×</v>
      </c>
      <c r="L57" s="851" t="str">
        <f t="shared" si="3"/>
        <v>○</v>
      </c>
    </row>
    <row r="58" spans="1:12">
      <c r="A58" s="861" t="s">
        <v>1174</v>
      </c>
      <c r="B58" s="862"/>
      <c r="C58" s="862"/>
      <c r="D58" s="862"/>
      <c r="E58" s="862"/>
      <c r="F58" s="862"/>
      <c r="G58" s="862"/>
      <c r="H58" s="863"/>
      <c r="I58" s="864"/>
      <c r="K58" s="851" t="str">
        <f t="shared" si="4"/>
        <v>×</v>
      </c>
      <c r="L58" s="851" t="str">
        <f t="shared" si="3"/>
        <v>○</v>
      </c>
    </row>
    <row r="59" spans="1:12">
      <c r="A59" s="861" t="s">
        <v>1175</v>
      </c>
      <c r="B59" s="862"/>
      <c r="C59" s="862"/>
      <c r="D59" s="865"/>
      <c r="E59" s="862"/>
      <c r="F59" s="862"/>
      <c r="G59" s="862"/>
      <c r="H59" s="863"/>
      <c r="I59" s="864"/>
      <c r="K59" s="866" t="str">
        <f>IF(OR(B59="",C59="",E59="",F59="",G59=""),"×","○")</f>
        <v>×</v>
      </c>
      <c r="L59" s="851" t="str">
        <f t="shared" si="3"/>
        <v>○</v>
      </c>
    </row>
    <row r="60" spans="1:12">
      <c r="A60" s="867" t="s">
        <v>1176</v>
      </c>
      <c r="B60" s="862"/>
      <c r="C60" s="862"/>
      <c r="D60" s="865"/>
      <c r="E60" s="862"/>
      <c r="F60" s="862"/>
      <c r="G60" s="862"/>
      <c r="H60" s="863"/>
      <c r="I60" s="864"/>
      <c r="J60" s="868"/>
      <c r="K60" s="866" t="str">
        <f>IF(OR(B60="",C60="",E60="",F60="",G60=""),"×","○")</f>
        <v>×</v>
      </c>
      <c r="L60" s="851" t="str">
        <f t="shared" si="3"/>
        <v>○</v>
      </c>
    </row>
    <row r="61" spans="1:12">
      <c r="A61" s="861" t="s">
        <v>1177</v>
      </c>
      <c r="B61" s="862"/>
      <c r="C61" s="862"/>
      <c r="D61" s="862"/>
      <c r="E61" s="862"/>
      <c r="F61" s="862"/>
      <c r="G61" s="862"/>
      <c r="H61" s="863"/>
      <c r="I61" s="864"/>
      <c r="J61" s="868"/>
      <c r="K61" s="851" t="str">
        <f t="shared" ref="K61:K66" si="5">IF(COUNTBLANK(B61:G61)=0,"○","×")</f>
        <v>×</v>
      </c>
      <c r="L61" s="851" t="str">
        <f t="shared" si="3"/>
        <v>○</v>
      </c>
    </row>
    <row r="62" spans="1:12">
      <c r="A62" s="861" t="s">
        <v>1178</v>
      </c>
      <c r="B62" s="862"/>
      <c r="C62" s="862"/>
      <c r="D62" s="862"/>
      <c r="E62" s="862"/>
      <c r="F62" s="862"/>
      <c r="G62" s="862"/>
      <c r="H62" s="863"/>
      <c r="I62" s="864"/>
      <c r="J62" s="868"/>
      <c r="K62" s="851" t="str">
        <f t="shared" si="5"/>
        <v>×</v>
      </c>
      <c r="L62" s="851" t="str">
        <f t="shared" si="3"/>
        <v>○</v>
      </c>
    </row>
    <row r="63" spans="1:12">
      <c r="A63" s="861" t="s">
        <v>1179</v>
      </c>
      <c r="B63" s="862"/>
      <c r="C63" s="862"/>
      <c r="D63" s="862"/>
      <c r="E63" s="862"/>
      <c r="F63" s="862"/>
      <c r="G63" s="862"/>
      <c r="H63" s="863"/>
      <c r="I63" s="864"/>
      <c r="J63" s="868"/>
      <c r="K63" s="851" t="str">
        <f t="shared" si="5"/>
        <v>×</v>
      </c>
      <c r="L63" s="851" t="str">
        <f t="shared" si="3"/>
        <v>○</v>
      </c>
    </row>
    <row r="64" spans="1:12">
      <c r="A64" s="861" t="s">
        <v>1180</v>
      </c>
      <c r="B64" s="862"/>
      <c r="C64" s="862"/>
      <c r="D64" s="862"/>
      <c r="E64" s="862"/>
      <c r="F64" s="862"/>
      <c r="G64" s="862"/>
      <c r="H64" s="863"/>
      <c r="I64" s="864"/>
      <c r="J64" s="868"/>
      <c r="K64" s="851" t="str">
        <f t="shared" si="5"/>
        <v>×</v>
      </c>
      <c r="L64" s="851" t="str">
        <f t="shared" si="3"/>
        <v>○</v>
      </c>
    </row>
    <row r="65" spans="1:12">
      <c r="A65" s="861" t="s">
        <v>1181</v>
      </c>
      <c r="B65" s="862"/>
      <c r="C65" s="862"/>
      <c r="D65" s="862"/>
      <c r="E65" s="862"/>
      <c r="F65" s="862"/>
      <c r="G65" s="862"/>
      <c r="H65" s="863"/>
      <c r="I65" s="864"/>
      <c r="J65" s="868"/>
      <c r="K65" s="851" t="str">
        <f t="shared" si="5"/>
        <v>×</v>
      </c>
      <c r="L65" s="851" t="str">
        <f t="shared" si="3"/>
        <v>○</v>
      </c>
    </row>
    <row r="66" spans="1:12">
      <c r="A66" s="861" t="s">
        <v>1182</v>
      </c>
      <c r="B66" s="862"/>
      <c r="C66" s="862"/>
      <c r="D66" s="862"/>
      <c r="E66" s="862"/>
      <c r="F66" s="862"/>
      <c r="G66" s="862"/>
      <c r="H66" s="863"/>
      <c r="I66" s="864"/>
      <c r="J66" s="868"/>
      <c r="K66" s="851" t="str">
        <f t="shared" si="5"/>
        <v>×</v>
      </c>
      <c r="L66" s="851" t="str">
        <f t="shared" si="3"/>
        <v>○</v>
      </c>
    </row>
    <row r="67" spans="1:12">
      <c r="A67" s="861" t="s">
        <v>1183</v>
      </c>
      <c r="B67" s="862"/>
      <c r="C67" s="865"/>
      <c r="D67" s="862"/>
      <c r="E67" s="862"/>
      <c r="F67" s="862"/>
      <c r="G67" s="862"/>
      <c r="H67" s="864"/>
      <c r="I67" s="864"/>
      <c r="J67" s="868"/>
      <c r="K67" s="866" t="str">
        <f>IF(OR(B67="",D67="",E67="",F67="",G67=""),"×","○")</f>
        <v>×</v>
      </c>
      <c r="L67" s="851" t="str">
        <f t="shared" si="3"/>
        <v>○</v>
      </c>
    </row>
    <row r="68" spans="1:12">
      <c r="A68" s="861" t="s">
        <v>1184</v>
      </c>
      <c r="B68" s="862"/>
      <c r="C68" s="865"/>
      <c r="D68" s="862"/>
      <c r="E68" s="862"/>
      <c r="F68" s="862"/>
      <c r="G68" s="862"/>
      <c r="H68" s="863"/>
      <c r="I68" s="864"/>
      <c r="J68" s="868"/>
      <c r="K68" s="866" t="str">
        <f>IF(OR(B68="",D68="",E68="",F68="",G68=""),"×","○")</f>
        <v>×</v>
      </c>
      <c r="L68" s="851" t="str">
        <f t="shared" si="3"/>
        <v>○</v>
      </c>
    </row>
    <row r="69" spans="1:12">
      <c r="A69" s="861" t="s">
        <v>1185</v>
      </c>
      <c r="B69" s="862"/>
      <c r="C69" s="865"/>
      <c r="D69" s="862"/>
      <c r="E69" s="862"/>
      <c r="F69" s="862"/>
      <c r="G69" s="862"/>
      <c r="H69" s="863"/>
      <c r="I69" s="864"/>
      <c r="J69" s="868"/>
      <c r="K69" s="866" t="str">
        <f>IF(OR(B69="",D69="",E69="",F69="",G69=""),"×","○")</f>
        <v>×</v>
      </c>
      <c r="L69" s="851" t="str">
        <f t="shared" si="3"/>
        <v>○</v>
      </c>
    </row>
    <row r="70" spans="1:12">
      <c r="A70" s="861" t="s">
        <v>1186</v>
      </c>
      <c r="B70" s="862"/>
      <c r="C70" s="865"/>
      <c r="D70" s="862"/>
      <c r="E70" s="862"/>
      <c r="F70" s="862"/>
      <c r="G70" s="862"/>
      <c r="H70" s="863"/>
      <c r="I70" s="864"/>
      <c r="J70" s="868"/>
      <c r="K70" s="866" t="str">
        <f>IF(OR(B70="",D70="",E70="",F70="",G70=""),"×","○")</f>
        <v>×</v>
      </c>
      <c r="L70" s="851" t="str">
        <f t="shared" si="3"/>
        <v>○</v>
      </c>
    </row>
    <row r="71" spans="1:12">
      <c r="A71" s="861" t="s">
        <v>1187</v>
      </c>
      <c r="B71" s="862"/>
      <c r="C71" s="862"/>
      <c r="D71" s="862"/>
      <c r="E71" s="862"/>
      <c r="F71" s="862"/>
      <c r="G71" s="862"/>
      <c r="H71" s="863"/>
      <c r="I71" s="864"/>
      <c r="J71" s="869"/>
      <c r="K71" s="851" t="str">
        <f>IF(COUNTBLANK(B71:G71)=0,"○","×")</f>
        <v>×</v>
      </c>
      <c r="L71" s="851" t="str">
        <f t="shared" si="3"/>
        <v>○</v>
      </c>
    </row>
    <row r="72" spans="1:12">
      <c r="A72" s="856"/>
      <c r="B72" s="971" t="s">
        <v>1188</v>
      </c>
      <c r="C72" s="972"/>
      <c r="D72" s="972"/>
      <c r="E72" s="972"/>
      <c r="F72" s="973"/>
      <c r="G72" s="974" t="s">
        <v>1189</v>
      </c>
      <c r="H72" s="977" t="s">
        <v>1120</v>
      </c>
      <c r="I72" s="857" t="s">
        <v>1121</v>
      </c>
    </row>
    <row r="73" spans="1:12" ht="13.5" customHeight="1">
      <c r="A73" s="981" t="s">
        <v>1190</v>
      </c>
      <c r="B73" s="974" t="s">
        <v>1123</v>
      </c>
      <c r="C73" s="971" t="s">
        <v>1124</v>
      </c>
      <c r="D73" s="972"/>
      <c r="E73" s="973"/>
      <c r="F73" s="974" t="s">
        <v>1125</v>
      </c>
      <c r="G73" s="975"/>
      <c r="H73" s="976"/>
      <c r="I73" s="858"/>
    </row>
    <row r="74" spans="1:12" ht="57.75" customHeight="1">
      <c r="A74" s="978"/>
      <c r="B74" s="976"/>
      <c r="C74" s="859" t="s">
        <v>1126</v>
      </c>
      <c r="D74" s="859" t="s">
        <v>1127</v>
      </c>
      <c r="E74" s="859" t="s">
        <v>1128</v>
      </c>
      <c r="F74" s="976"/>
      <c r="G74" s="976"/>
      <c r="H74" s="978"/>
      <c r="I74" s="860" t="s">
        <v>1129</v>
      </c>
    </row>
    <row r="75" spans="1:12">
      <c r="A75" s="870" t="s">
        <v>1191</v>
      </c>
      <c r="B75" s="862"/>
      <c r="C75" s="862"/>
      <c r="D75" s="862"/>
      <c r="E75" s="862"/>
      <c r="F75" s="862"/>
      <c r="G75" s="862"/>
      <c r="H75" s="863"/>
      <c r="I75" s="864"/>
      <c r="J75" s="868"/>
      <c r="K75" s="851" t="str">
        <f>IF(COUNTBLANK(B75:G75)=0,"○","×")</f>
        <v>×</v>
      </c>
      <c r="L75" s="851" t="str">
        <f>IF(AND(COUNTIF(B75:F75,"◎")&gt;=1,H75=""),"×","○")</f>
        <v>○</v>
      </c>
    </row>
    <row r="76" spans="1:12">
      <c r="A76" s="870" t="s">
        <v>1192</v>
      </c>
      <c r="B76" s="862"/>
      <c r="C76" s="862"/>
      <c r="D76" s="862"/>
      <c r="E76" s="862"/>
      <c r="F76" s="862"/>
      <c r="G76" s="862"/>
      <c r="H76" s="863"/>
      <c r="I76" s="864"/>
      <c r="J76" s="868"/>
      <c r="K76" s="851" t="str">
        <f>IF(COUNTBLANK(B76:G76)=0,"○","×")</f>
        <v>×</v>
      </c>
      <c r="L76" s="851" t="str">
        <f>IF(AND(COUNTIF(B76:F76,"◎")&gt;=1,H76=""),"×","○")</f>
        <v>○</v>
      </c>
    </row>
    <row r="77" spans="1:12">
      <c r="A77" s="870" t="s">
        <v>1193</v>
      </c>
      <c r="B77" s="862"/>
      <c r="C77" s="862"/>
      <c r="D77" s="862"/>
      <c r="E77" s="862"/>
      <c r="F77" s="862"/>
      <c r="G77" s="862"/>
      <c r="H77" s="863"/>
      <c r="I77" s="864"/>
      <c r="J77" s="868"/>
      <c r="K77" s="851" t="str">
        <f>IF(COUNTBLANK(B77:G77)=0,"○","×")</f>
        <v>×</v>
      </c>
      <c r="L77" s="851" t="str">
        <f>IF(AND(COUNTIF(B77:F77,"◎")&gt;=1,H77=""),"×","○")</f>
        <v>○</v>
      </c>
    </row>
    <row r="78" spans="1:12">
      <c r="A78" s="870" t="s">
        <v>1194</v>
      </c>
      <c r="B78" s="862"/>
      <c r="C78" s="865"/>
      <c r="D78" s="862"/>
      <c r="E78" s="862"/>
      <c r="F78" s="862"/>
      <c r="G78" s="862"/>
      <c r="H78" s="863"/>
      <c r="I78" s="864"/>
      <c r="K78" s="866" t="str">
        <f>IF(OR(B78="",D78="",E78="",F78="",G78=""),"×","○")</f>
        <v>×</v>
      </c>
      <c r="L78" s="851" t="str">
        <f>IF(AND(COUNTIF(B78:F78,"◎")&gt;=1,H78=""),"×","○")</f>
        <v>○</v>
      </c>
    </row>
    <row r="79" spans="1:12">
      <c r="A79" s="870" t="s">
        <v>1195</v>
      </c>
      <c r="B79" s="862"/>
      <c r="C79" s="862"/>
      <c r="D79" s="862"/>
      <c r="E79" s="862"/>
      <c r="F79" s="862"/>
      <c r="G79" s="862"/>
      <c r="H79" s="863"/>
      <c r="I79" s="864"/>
      <c r="K79" s="851" t="str">
        <f>IF(COUNTBLANK(B79:G79)=0,"○","×")</f>
        <v>×</v>
      </c>
      <c r="L79" s="851" t="str">
        <f>IF(AND(COUNTIF(B79:F79,"◎")&gt;=1,H79=""),"×","○")</f>
        <v>○</v>
      </c>
    </row>
  </sheetData>
  <mergeCells count="18">
    <mergeCell ref="B72:F72"/>
    <mergeCell ref="G72:G74"/>
    <mergeCell ref="H72:H74"/>
    <mergeCell ref="A73:A74"/>
    <mergeCell ref="B73:B74"/>
    <mergeCell ref="C73:E73"/>
    <mergeCell ref="F73:F74"/>
    <mergeCell ref="A1:I1"/>
    <mergeCell ref="G3:I3"/>
    <mergeCell ref="A5:I5"/>
    <mergeCell ref="B10:G10"/>
    <mergeCell ref="B11:F11"/>
    <mergeCell ref="G11:G13"/>
    <mergeCell ref="H11:H13"/>
    <mergeCell ref="A12:A13"/>
    <mergeCell ref="B12:B13"/>
    <mergeCell ref="C12:E12"/>
    <mergeCell ref="F12:F13"/>
  </mergeCells>
  <phoneticPr fontId="5"/>
  <dataValidations count="3">
    <dataValidation allowBlank="1" showInputMessage="1" showErrorMessage="1" prompt="表紙シートの病院名を反映" sqref="G3"/>
    <dataValidation type="list" allowBlank="1" showInputMessage="1" showErrorMessage="1" sqref="G14:G71 G75:G79">
      <formula1>"有,無"</formula1>
    </dataValidation>
    <dataValidation type="list" allowBlank="1" showInputMessage="1" showErrorMessage="1" sqref="B75:F79 B14:F71">
      <formula1>"◎,○,△"</formula1>
    </dataValidation>
  </dataValidations>
  <pageMargins left="0.70866141732283472" right="0.70866141732283472" top="0.74803149606299213" bottom="0.74803149606299213" header="0.31496062992125984" footer="0.31496062992125984"/>
  <pageSetup paperSize="9" scale="57" fitToHeight="0" orientation="portrait" r:id="rId1"/>
  <headerFooter>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20"/>
  <sheetViews>
    <sheetView showGridLines="0" view="pageBreakPreview" zoomScaleNormal="100" zoomScaleSheetLayoutView="100" workbookViewId="0">
      <selection sqref="A1:K1"/>
    </sheetView>
  </sheetViews>
  <sheetFormatPr defaultColWidth="8.875" defaultRowHeight="13.5"/>
  <cols>
    <col min="1" max="1" width="47.875" customWidth="1"/>
    <col min="2" max="5" width="18.25" customWidth="1"/>
    <col min="6" max="9" width="2.375" customWidth="1"/>
    <col min="10" max="10" width="15.75" customWidth="1"/>
    <col min="11" max="11" width="14.875" customWidth="1"/>
    <col min="12" max="12" width="15" customWidth="1"/>
    <col min="13" max="13" width="2.625" customWidth="1"/>
    <col min="14" max="15" width="6" hidden="1" customWidth="1"/>
    <col min="16" max="16" width="2.25" style="504" hidden="1" customWidth="1"/>
  </cols>
  <sheetData>
    <row r="1" spans="1:16" ht="20.100000000000001" customHeight="1">
      <c r="A1" s="962" t="s">
        <v>864</v>
      </c>
      <c r="B1" s="962"/>
      <c r="C1" s="962"/>
      <c r="D1" s="962"/>
      <c r="E1" s="962"/>
      <c r="F1" s="962"/>
      <c r="G1" s="962"/>
      <c r="H1" s="962"/>
      <c r="I1" s="962"/>
      <c r="J1" s="962"/>
      <c r="K1" s="962"/>
      <c r="P1" s="501"/>
    </row>
    <row r="2" spans="1:16" ht="5.0999999999999996" customHeight="1">
      <c r="A2" s="502"/>
      <c r="B2" s="502"/>
      <c r="C2" s="502"/>
      <c r="D2" s="502"/>
      <c r="E2" s="502"/>
      <c r="F2" s="502"/>
      <c r="G2" s="502"/>
      <c r="H2" s="502"/>
      <c r="I2" s="502"/>
      <c r="J2" s="502"/>
      <c r="K2" s="502"/>
      <c r="L2" s="982"/>
      <c r="M2" s="503"/>
      <c r="N2" s="503"/>
      <c r="O2" s="503"/>
    </row>
    <row r="3" spans="1:16" ht="20.100000000000001" customHeight="1">
      <c r="A3" s="502"/>
      <c r="B3" s="502"/>
      <c r="C3" s="502"/>
      <c r="D3" s="502"/>
      <c r="E3" s="502"/>
      <c r="F3" s="505" t="s">
        <v>35</v>
      </c>
      <c r="G3" s="963"/>
      <c r="H3" s="964"/>
      <c r="I3" s="964"/>
      <c r="J3" s="964"/>
      <c r="K3" s="965"/>
      <c r="L3" s="982"/>
      <c r="M3" s="503"/>
      <c r="N3" s="503"/>
      <c r="O3" s="503"/>
      <c r="P3" s="501"/>
    </row>
    <row r="4" spans="1:16" ht="19.5" customHeight="1">
      <c r="A4" s="502"/>
      <c r="B4" s="505"/>
      <c r="C4" s="505"/>
      <c r="D4" s="505"/>
      <c r="E4" s="505"/>
      <c r="F4" s="505" t="s">
        <v>364</v>
      </c>
      <c r="G4" s="532" t="s">
        <v>874</v>
      </c>
      <c r="J4" s="506"/>
      <c r="K4" s="506"/>
      <c r="L4" s="982"/>
      <c r="M4" s="503"/>
      <c r="N4" s="503"/>
      <c r="O4" s="503"/>
      <c r="P4" s="507"/>
    </row>
    <row r="5" spans="1:16" s="511" customFormat="1" ht="28.9" customHeight="1">
      <c r="A5" s="508"/>
      <c r="B5" s="509"/>
      <c r="C5" s="509"/>
      <c r="D5" s="509"/>
      <c r="E5" s="509"/>
      <c r="F5" s="509"/>
      <c r="G5" s="509"/>
      <c r="H5" s="509"/>
      <c r="I5" s="509"/>
      <c r="J5" s="509"/>
      <c r="K5" s="509"/>
      <c r="L5" s="982"/>
      <c r="M5" s="503"/>
      <c r="N5" s="503"/>
      <c r="O5" s="503"/>
      <c r="P5" s="510"/>
    </row>
    <row r="6" spans="1:16" s="513" customFormat="1" ht="20.100000000000001" customHeight="1">
      <c r="A6" s="512" t="s">
        <v>865</v>
      </c>
      <c r="B6" s="512"/>
      <c r="C6" s="512"/>
      <c r="D6" s="512"/>
      <c r="E6" s="512"/>
      <c r="F6" s="512"/>
      <c r="G6" s="512"/>
      <c r="H6" s="512"/>
      <c r="I6" s="512"/>
      <c r="J6" s="512"/>
      <c r="K6" s="512"/>
      <c r="P6" s="514"/>
    </row>
    <row r="7" spans="1:16" s="513" customFormat="1" ht="20.100000000000001" customHeight="1">
      <c r="A7" s="515"/>
      <c r="B7" s="515"/>
      <c r="C7" s="516"/>
      <c r="D7" s="516"/>
      <c r="E7" s="516"/>
      <c r="F7" s="515"/>
      <c r="G7" s="515"/>
      <c r="H7" s="515"/>
      <c r="I7" s="515"/>
      <c r="J7" s="515"/>
      <c r="K7" s="515"/>
      <c r="P7" s="514"/>
    </row>
    <row r="8" spans="1:16" s="513" customFormat="1" ht="33" customHeight="1">
      <c r="A8" s="983" t="s">
        <v>866</v>
      </c>
      <c r="B8" s="985" t="s">
        <v>867</v>
      </c>
      <c r="C8" s="986"/>
      <c r="D8" s="986"/>
      <c r="E8" s="987" t="s">
        <v>868</v>
      </c>
      <c r="F8" s="988"/>
      <c r="G8" s="988"/>
      <c r="H8" s="988"/>
      <c r="I8" s="988"/>
      <c r="J8" s="988"/>
      <c r="K8" s="988"/>
      <c r="L8" s="989"/>
      <c r="M8" s="517"/>
      <c r="N8" s="518"/>
      <c r="O8" s="518"/>
      <c r="P8" s="519"/>
    </row>
    <row r="9" spans="1:16" s="513" customFormat="1" ht="22.5" customHeight="1">
      <c r="A9" s="984"/>
      <c r="B9" s="520" t="s">
        <v>197</v>
      </c>
      <c r="C9" s="520" t="s">
        <v>198</v>
      </c>
      <c r="D9" s="520" t="s">
        <v>199</v>
      </c>
      <c r="E9" s="984"/>
      <c r="F9" s="990"/>
      <c r="G9" s="990"/>
      <c r="H9" s="990"/>
      <c r="I9" s="990"/>
      <c r="J9" s="990"/>
      <c r="K9" s="990"/>
      <c r="L9" s="991"/>
      <c r="M9" s="517"/>
      <c r="N9" s="518"/>
      <c r="O9" s="518"/>
      <c r="P9" s="519"/>
    </row>
    <row r="10" spans="1:16" s="513" customFormat="1" ht="42" customHeight="1" thickBot="1">
      <c r="A10" s="521" t="s">
        <v>869</v>
      </c>
      <c r="B10" s="522" t="s">
        <v>870</v>
      </c>
      <c r="C10" s="522" t="s">
        <v>871</v>
      </c>
      <c r="D10" s="522" t="s">
        <v>870</v>
      </c>
      <c r="E10" s="995" t="s">
        <v>872</v>
      </c>
      <c r="F10" s="995"/>
      <c r="G10" s="995"/>
      <c r="H10" s="995"/>
      <c r="I10" s="995"/>
      <c r="J10" s="995"/>
      <c r="K10" s="995"/>
      <c r="L10" s="995"/>
      <c r="M10" s="523"/>
      <c r="N10" s="524"/>
      <c r="O10" s="524"/>
      <c r="P10" s="519"/>
    </row>
    <row r="11" spans="1:16" s="513" customFormat="1" ht="42" customHeight="1" thickTop="1" thickBot="1">
      <c r="A11" s="525" t="s">
        <v>59</v>
      </c>
      <c r="B11" s="526"/>
      <c r="C11" s="526"/>
      <c r="D11" s="526"/>
      <c r="E11" s="996"/>
      <c r="F11" s="997"/>
      <c r="G11" s="997"/>
      <c r="H11" s="997"/>
      <c r="I11" s="997"/>
      <c r="J11" s="997"/>
      <c r="K11" s="997"/>
      <c r="L11" s="998"/>
      <c r="M11" s="523"/>
      <c r="N11" s="527" t="str">
        <f>IF(COUNTBLANK(B11:D11)=0,"○","×")</f>
        <v>×</v>
      </c>
      <c r="O11" s="527" t="str">
        <f>IF(AND(COUNTIF(B11:D11,"×")&gt;=1,E11=""),"×","○")</f>
        <v>○</v>
      </c>
      <c r="P11" s="519"/>
    </row>
    <row r="12" spans="1:16" s="513" customFormat="1" ht="42" customHeight="1" thickBot="1">
      <c r="A12" s="528" t="s">
        <v>37</v>
      </c>
      <c r="B12" s="207"/>
      <c r="C12" s="207"/>
      <c r="D12" s="207"/>
      <c r="E12" s="992"/>
      <c r="F12" s="993"/>
      <c r="G12" s="993"/>
      <c r="H12" s="993"/>
      <c r="I12" s="993"/>
      <c r="J12" s="993"/>
      <c r="K12" s="993"/>
      <c r="L12" s="994"/>
      <c r="M12" s="523"/>
      <c r="N12" s="527" t="str">
        <f>IF(COUNTBLANK(B12:D12)=0,"○","×")</f>
        <v>×</v>
      </c>
      <c r="O12" s="527" t="str">
        <f>IF(AND(COUNTIF(B12:D12,"×")&gt;=1,E12=""),"×","○")</f>
        <v>○</v>
      </c>
      <c r="P12" s="519"/>
    </row>
    <row r="13" spans="1:16" s="513" customFormat="1" ht="42" customHeight="1" thickBot="1">
      <c r="A13" s="529" t="s">
        <v>194</v>
      </c>
      <c r="B13" s="207"/>
      <c r="C13" s="207"/>
      <c r="D13" s="207"/>
      <c r="E13" s="992"/>
      <c r="F13" s="993"/>
      <c r="G13" s="993"/>
      <c r="H13" s="993"/>
      <c r="I13" s="993"/>
      <c r="J13" s="993"/>
      <c r="K13" s="993"/>
      <c r="L13" s="994"/>
      <c r="M13" s="523"/>
      <c r="N13" s="527" t="str">
        <f t="shared" ref="N13:N18" si="0">IF(COUNTBLANK(B13:D13)=0,"○","×")</f>
        <v>×</v>
      </c>
      <c r="O13" s="527" t="str">
        <f t="shared" ref="O13:O18" si="1">IF(AND(COUNTIF(B13:D13,"×")&gt;=1,E13=""),"×","○")</f>
        <v>○</v>
      </c>
      <c r="P13" s="519"/>
    </row>
    <row r="14" spans="1:16" s="513" customFormat="1" ht="42" customHeight="1" thickBot="1">
      <c r="A14" s="530" t="s">
        <v>196</v>
      </c>
      <c r="B14" s="207"/>
      <c r="C14" s="207"/>
      <c r="D14" s="207"/>
      <c r="E14" s="992"/>
      <c r="F14" s="993"/>
      <c r="G14" s="993"/>
      <c r="H14" s="993"/>
      <c r="I14" s="993"/>
      <c r="J14" s="993"/>
      <c r="K14" s="993"/>
      <c r="L14" s="994"/>
      <c r="M14" s="523"/>
      <c r="N14" s="527" t="str">
        <f t="shared" si="0"/>
        <v>×</v>
      </c>
      <c r="O14" s="527" t="str">
        <f t="shared" si="1"/>
        <v>○</v>
      </c>
      <c r="P14" s="519"/>
    </row>
    <row r="15" spans="1:16" s="513" customFormat="1" ht="42" customHeight="1" thickBot="1">
      <c r="A15" s="530" t="s">
        <v>458</v>
      </c>
      <c r="B15" s="207"/>
      <c r="C15" s="207"/>
      <c r="D15" s="207"/>
      <c r="E15" s="992"/>
      <c r="F15" s="993"/>
      <c r="G15" s="993"/>
      <c r="H15" s="993"/>
      <c r="I15" s="993"/>
      <c r="J15" s="993"/>
      <c r="K15" s="993"/>
      <c r="L15" s="994"/>
      <c r="M15" s="523"/>
      <c r="N15" s="527" t="str">
        <f t="shared" si="0"/>
        <v>×</v>
      </c>
      <c r="O15" s="527" t="str">
        <f t="shared" si="1"/>
        <v>○</v>
      </c>
      <c r="P15" s="519"/>
    </row>
    <row r="16" spans="1:16" s="513" customFormat="1" ht="42" customHeight="1" thickBot="1">
      <c r="A16" s="530" t="s">
        <v>195</v>
      </c>
      <c r="B16" s="207"/>
      <c r="C16" s="207"/>
      <c r="D16" s="207"/>
      <c r="E16" s="992"/>
      <c r="F16" s="993"/>
      <c r="G16" s="993"/>
      <c r="H16" s="993"/>
      <c r="I16" s="993"/>
      <c r="J16" s="993"/>
      <c r="K16" s="993"/>
      <c r="L16" s="994"/>
      <c r="M16" s="523"/>
      <c r="N16" s="527" t="str">
        <f t="shared" si="0"/>
        <v>×</v>
      </c>
      <c r="O16" s="527" t="str">
        <f t="shared" si="1"/>
        <v>○</v>
      </c>
      <c r="P16" s="519"/>
    </row>
    <row r="17" spans="1:16" s="513" customFormat="1" ht="42" customHeight="1" thickBot="1">
      <c r="A17" s="530" t="s">
        <v>383</v>
      </c>
      <c r="B17" s="207"/>
      <c r="C17" s="207"/>
      <c r="D17" s="207"/>
      <c r="E17" s="992"/>
      <c r="F17" s="993"/>
      <c r="G17" s="993"/>
      <c r="H17" s="993"/>
      <c r="I17" s="993"/>
      <c r="J17" s="993"/>
      <c r="K17" s="993"/>
      <c r="L17" s="994"/>
      <c r="M17" s="523"/>
      <c r="N17" s="527" t="str">
        <f t="shared" si="0"/>
        <v>×</v>
      </c>
      <c r="O17" s="527" t="str">
        <f t="shared" si="1"/>
        <v>○</v>
      </c>
      <c r="P17" s="519"/>
    </row>
    <row r="18" spans="1:16" s="513" customFormat="1" ht="42" customHeight="1" thickBot="1">
      <c r="A18" s="530" t="s">
        <v>873</v>
      </c>
      <c r="B18" s="207"/>
      <c r="C18" s="207"/>
      <c r="D18" s="207"/>
      <c r="E18" s="992"/>
      <c r="F18" s="993"/>
      <c r="G18" s="993"/>
      <c r="H18" s="993"/>
      <c r="I18" s="993"/>
      <c r="J18" s="993"/>
      <c r="K18" s="993"/>
      <c r="L18" s="994"/>
      <c r="M18" s="523"/>
      <c r="N18" s="527" t="str">
        <f t="shared" si="0"/>
        <v>×</v>
      </c>
      <c r="O18" s="527" t="str">
        <f t="shared" si="1"/>
        <v>○</v>
      </c>
      <c r="P18" s="519"/>
    </row>
    <row r="19" spans="1:16">
      <c r="F19" s="513"/>
      <c r="G19" s="531"/>
      <c r="H19" s="513"/>
      <c r="I19" s="531"/>
      <c r="J19" s="513"/>
      <c r="K19" s="531"/>
    </row>
    <row r="20" spans="1:16">
      <c r="F20" s="513"/>
      <c r="G20" s="531"/>
      <c r="H20" s="513"/>
      <c r="I20" s="531"/>
      <c r="J20" s="513"/>
      <c r="K20" s="531"/>
    </row>
  </sheetData>
  <sheetProtection selectLockedCells="1"/>
  <dataConsolidate/>
  <mergeCells count="15">
    <mergeCell ref="E16:L16"/>
    <mergeCell ref="E17:L17"/>
    <mergeCell ref="E18:L18"/>
    <mergeCell ref="E10:L10"/>
    <mergeCell ref="E11:L11"/>
    <mergeCell ref="E12:L12"/>
    <mergeCell ref="E13:L13"/>
    <mergeCell ref="E14:L14"/>
    <mergeCell ref="E15:L15"/>
    <mergeCell ref="A1:K1"/>
    <mergeCell ref="L2:L5"/>
    <mergeCell ref="G3:K3"/>
    <mergeCell ref="A8:A9"/>
    <mergeCell ref="B8:D8"/>
    <mergeCell ref="E8:L9"/>
  </mergeCells>
  <phoneticPr fontId="5"/>
  <dataValidations xWindow="1254" yWindow="314" count="2">
    <dataValidation type="list" allowBlank="1" showInputMessage="1" showErrorMessage="1" sqref="B10:D18">
      <formula1>"○,×"</formula1>
    </dataValidation>
    <dataValidation allowBlank="1" showInputMessage="1" showErrorMessage="1" prompt="表紙シートの病院名を反映" sqref="G3"/>
  </dataValidations>
  <printOptions horizontalCentered="1"/>
  <pageMargins left="0.39370078740157483" right="0.39370078740157483" top="0.59055118110236227" bottom="0.59055118110236227" header="0.35433070866141736" footer="0.27559055118110237"/>
  <pageSetup paperSize="9" scale="54" fitToHeight="0" orientation="portrait" cellComments="asDisplayed" r:id="rId1"/>
  <headerFooter>
    <oddFooter>&amp;C&amp;P/&amp;N&amp;R&amp;A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J16"/>
  <sheetViews>
    <sheetView view="pageBreakPreview" zoomScaleNormal="100" zoomScaleSheetLayoutView="100" workbookViewId="0">
      <selection activeCell="A6" sqref="A6"/>
    </sheetView>
  </sheetViews>
  <sheetFormatPr defaultColWidth="9" defaultRowHeight="13.5"/>
  <cols>
    <col min="1" max="6" width="17.125" style="38" customWidth="1"/>
    <col min="7" max="7" width="11.375" style="38" customWidth="1"/>
    <col min="8" max="8" width="2.375" style="38" customWidth="1"/>
    <col min="9" max="10" width="2.25" style="38" hidden="1" customWidth="1"/>
    <col min="11" max="16384" width="9" style="38"/>
  </cols>
  <sheetData>
    <row r="1" spans="1:10" ht="20.25" customHeight="1">
      <c r="A1" s="999" t="s">
        <v>875</v>
      </c>
      <c r="B1" s="1000"/>
      <c r="C1" s="1000"/>
      <c r="D1" s="1000"/>
      <c r="E1" s="1000"/>
      <c r="F1" s="1000"/>
      <c r="G1" s="1000"/>
      <c r="I1" s="533"/>
      <c r="J1" s="533"/>
    </row>
    <row r="2" spans="1:10" ht="5.0999999999999996" customHeight="1">
      <c r="H2" s="1001"/>
      <c r="I2" s="534"/>
      <c r="J2" s="534"/>
    </row>
    <row r="3" spans="1:10" ht="20.100000000000001" customHeight="1">
      <c r="E3" s="535" t="s">
        <v>77</v>
      </c>
      <c r="F3" s="1002">
        <f>+[2]表紙!E2</f>
        <v>0</v>
      </c>
      <c r="G3" s="1003"/>
      <c r="H3" s="1001"/>
      <c r="I3" s="534"/>
      <c r="J3" s="534"/>
    </row>
    <row r="4" spans="1:10" ht="20.100000000000001" customHeight="1">
      <c r="E4" s="536" t="s">
        <v>369</v>
      </c>
      <c r="F4" s="506" t="s">
        <v>874</v>
      </c>
      <c r="G4"/>
    </row>
    <row r="5" spans="1:10" ht="38.25" customHeight="1">
      <c r="A5" s="1004" t="s">
        <v>1197</v>
      </c>
      <c r="B5" s="1004"/>
      <c r="C5" s="1004"/>
      <c r="D5" s="1004"/>
      <c r="E5" s="1004"/>
      <c r="F5" s="1004"/>
      <c r="G5" s="1004"/>
    </row>
    <row r="6" spans="1:10">
      <c r="A6" s="537" t="s">
        <v>876</v>
      </c>
      <c r="B6" s="538"/>
      <c r="C6" s="538"/>
      <c r="D6" s="538"/>
      <c r="E6" s="538"/>
      <c r="F6" s="538"/>
      <c r="G6" s="539"/>
    </row>
    <row r="7" spans="1:10" ht="14.25" thickBot="1">
      <c r="A7" s="540" t="s">
        <v>877</v>
      </c>
      <c r="B7" s="541"/>
      <c r="C7" s="541"/>
      <c r="D7" s="541"/>
      <c r="E7" s="541"/>
      <c r="F7" s="541"/>
      <c r="G7" s="542"/>
    </row>
    <row r="8" spans="1:10">
      <c r="A8" s="1005"/>
      <c r="B8" s="1006"/>
      <c r="C8" s="1006"/>
      <c r="D8" s="1006"/>
      <c r="E8" s="1006"/>
      <c r="F8" s="1006"/>
      <c r="G8" s="1007"/>
      <c r="I8" s="513" t="str">
        <f>IF(A8&lt;&gt;"","○","×")</f>
        <v>×</v>
      </c>
      <c r="J8" s="513"/>
    </row>
    <row r="9" spans="1:10">
      <c r="A9" s="1008"/>
      <c r="B9" s="1009"/>
      <c r="C9" s="1009"/>
      <c r="D9" s="1009"/>
      <c r="E9" s="1009"/>
      <c r="F9" s="1009"/>
      <c r="G9" s="1010"/>
    </row>
    <row r="10" spans="1:10">
      <c r="A10" s="1008"/>
      <c r="B10" s="1009"/>
      <c r="C10" s="1009"/>
      <c r="D10" s="1009"/>
      <c r="E10" s="1009"/>
      <c r="F10" s="1009"/>
      <c r="G10" s="1010"/>
    </row>
    <row r="11" spans="1:10">
      <c r="A11" s="1008"/>
      <c r="B11" s="1009"/>
      <c r="C11" s="1009"/>
      <c r="D11" s="1009"/>
      <c r="E11" s="1009"/>
      <c r="F11" s="1009"/>
      <c r="G11" s="1010"/>
    </row>
    <row r="12" spans="1:10">
      <c r="A12" s="1008"/>
      <c r="B12" s="1009"/>
      <c r="C12" s="1009"/>
      <c r="D12" s="1009"/>
      <c r="E12" s="1009"/>
      <c r="F12" s="1009"/>
      <c r="G12" s="1010"/>
    </row>
    <row r="13" spans="1:10">
      <c r="A13" s="1008"/>
      <c r="B13" s="1009"/>
      <c r="C13" s="1009"/>
      <c r="D13" s="1009"/>
      <c r="E13" s="1009"/>
      <c r="F13" s="1009"/>
      <c r="G13" s="1010"/>
    </row>
    <row r="14" spans="1:10">
      <c r="A14" s="1008"/>
      <c r="B14" s="1009"/>
      <c r="C14" s="1009"/>
      <c r="D14" s="1009"/>
      <c r="E14" s="1009"/>
      <c r="F14" s="1009"/>
      <c r="G14" s="1010"/>
    </row>
    <row r="15" spans="1:10">
      <c r="A15" s="1008"/>
      <c r="B15" s="1009"/>
      <c r="C15" s="1009"/>
      <c r="D15" s="1009"/>
      <c r="E15" s="1009"/>
      <c r="F15" s="1009"/>
      <c r="G15" s="1010"/>
    </row>
    <row r="16" spans="1:10" ht="14.25" thickBot="1">
      <c r="A16" s="1011"/>
      <c r="B16" s="1012"/>
      <c r="C16" s="1012"/>
      <c r="D16" s="1012"/>
      <c r="E16" s="1012"/>
      <c r="F16" s="1012"/>
      <c r="G16" s="1013"/>
    </row>
  </sheetData>
  <sheetProtection selectLockedCells="1"/>
  <mergeCells count="5">
    <mergeCell ref="A1:G1"/>
    <mergeCell ref="H2:H3"/>
    <mergeCell ref="F3:G3"/>
    <mergeCell ref="A5:G5"/>
    <mergeCell ref="A8:G16"/>
  </mergeCells>
  <phoneticPr fontId="5"/>
  <dataValidations count="1">
    <dataValidation allowBlank="1" showInputMessage="1" showErrorMessage="1" prompt="表紙シートの病院名を反映" sqref="F3:G3"/>
  </dataValidations>
  <printOptions horizontalCentered="1"/>
  <pageMargins left="0.39370078740157483" right="0.39370078740157483" top="0.59055118110236227" bottom="0.59055118110236227" header="0.35433070866141736" footer="0.27559055118110237"/>
  <pageSetup paperSize="9" scale="83" fitToHeight="0" orientation="portrait" cellComments="asDisplayed" r:id="rId1"/>
  <headerFooter>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6"/>
  <sheetViews>
    <sheetView view="pageBreakPreview" zoomScaleNormal="100" zoomScaleSheetLayoutView="100" workbookViewId="0">
      <selection sqref="A1:X1"/>
    </sheetView>
  </sheetViews>
  <sheetFormatPr defaultRowHeight="13.5"/>
  <cols>
    <col min="1" max="1" width="4.125" customWidth="1"/>
    <col min="2" max="2" width="29.75" customWidth="1"/>
    <col min="3" max="3" width="10.625" customWidth="1"/>
    <col min="4" max="4" width="5.625" customWidth="1"/>
    <col min="5" max="5" width="15.5" customWidth="1"/>
    <col min="6" max="23" width="2.625" customWidth="1"/>
    <col min="24" max="24" width="14" customWidth="1"/>
  </cols>
  <sheetData>
    <row r="1" spans="1:24" ht="15.6" customHeight="1">
      <c r="A1" s="958" t="s">
        <v>44</v>
      </c>
      <c r="B1" s="958"/>
      <c r="C1" s="958"/>
      <c r="D1" s="958"/>
      <c r="E1" s="958"/>
      <c r="F1" s="958"/>
      <c r="G1" s="958"/>
      <c r="H1" s="958"/>
      <c r="I1" s="958"/>
      <c r="J1" s="958"/>
      <c r="K1" s="958"/>
      <c r="L1" s="958"/>
      <c r="M1" s="958"/>
      <c r="N1" s="958"/>
      <c r="O1" s="958"/>
      <c r="P1" s="958"/>
      <c r="Q1" s="958"/>
      <c r="R1" s="958"/>
      <c r="S1" s="958"/>
      <c r="T1" s="958"/>
      <c r="U1" s="958"/>
      <c r="V1" s="958"/>
      <c r="W1" s="958"/>
      <c r="X1" s="958"/>
    </row>
    <row r="2" spans="1:24" ht="4.5" customHeight="1">
      <c r="A2" s="33"/>
      <c r="B2" s="33"/>
      <c r="C2" s="33"/>
      <c r="D2" s="33"/>
      <c r="E2" s="33"/>
      <c r="F2" s="33"/>
      <c r="G2" s="33"/>
      <c r="H2" s="33"/>
      <c r="I2" s="33"/>
      <c r="J2" s="33"/>
      <c r="K2" s="33"/>
      <c r="L2" s="33"/>
      <c r="M2" s="33"/>
      <c r="N2" s="33"/>
      <c r="O2" s="33"/>
      <c r="P2" s="33"/>
      <c r="Q2" s="33"/>
      <c r="R2" s="33"/>
      <c r="S2" s="33"/>
      <c r="T2" s="33"/>
      <c r="U2" s="33"/>
      <c r="V2" s="33"/>
      <c r="W2" s="32"/>
      <c r="X2" s="33"/>
    </row>
    <row r="3" spans="1:24" ht="20.25" customHeight="1">
      <c r="A3" s="33"/>
      <c r="B3" s="33"/>
      <c r="C3" s="33"/>
      <c r="D3" s="33"/>
      <c r="E3" s="41" t="s">
        <v>77</v>
      </c>
      <c r="F3" s="1014">
        <f>連絡先!B3</f>
        <v>0</v>
      </c>
      <c r="G3" s="1014"/>
      <c r="H3" s="1014"/>
      <c r="I3" s="1014"/>
      <c r="J3" s="1014"/>
      <c r="K3" s="1014"/>
      <c r="L3" s="1014"/>
      <c r="M3" s="1015"/>
      <c r="N3" s="1015"/>
      <c r="O3" s="1015"/>
      <c r="P3" s="1015"/>
      <c r="Q3" s="1015"/>
      <c r="R3" s="1015"/>
      <c r="S3" s="1015"/>
      <c r="T3" s="1015"/>
      <c r="U3" s="1015"/>
      <c r="V3" s="1015"/>
      <c r="W3" s="1015"/>
      <c r="X3" s="1015"/>
    </row>
    <row r="4" spans="1:24" ht="19.5" customHeight="1">
      <c r="A4" s="33"/>
      <c r="B4" s="33"/>
      <c r="C4" s="33"/>
      <c r="D4" s="33"/>
      <c r="E4" s="30" t="s">
        <v>369</v>
      </c>
      <c r="F4" s="19" t="s">
        <v>878</v>
      </c>
      <c r="G4" s="19"/>
      <c r="H4" s="19"/>
      <c r="I4" s="19"/>
      <c r="J4" s="19"/>
      <c r="K4" s="19"/>
      <c r="L4" s="19"/>
      <c r="M4" s="19"/>
      <c r="N4" s="19"/>
      <c r="O4" s="43"/>
      <c r="P4" s="43"/>
      <c r="Q4" s="43"/>
      <c r="R4" s="43"/>
      <c r="S4" s="43"/>
      <c r="T4" s="43"/>
      <c r="U4" s="43"/>
      <c r="V4" s="43"/>
      <c r="W4" s="43"/>
      <c r="X4" s="43"/>
    </row>
    <row r="5" spans="1:24" ht="19.5" customHeight="1" thickBot="1">
      <c r="A5" s="33"/>
      <c r="B5" s="33" t="s">
        <v>402</v>
      </c>
      <c r="C5" s="33"/>
      <c r="D5" s="33"/>
      <c r="E5" s="30"/>
      <c r="F5" s="19"/>
      <c r="G5" s="19"/>
      <c r="H5" s="19"/>
      <c r="I5" s="19"/>
      <c r="J5" s="19"/>
      <c r="K5" s="19"/>
      <c r="L5" s="19"/>
      <c r="M5" s="19"/>
      <c r="N5" s="19"/>
      <c r="O5" s="43"/>
      <c r="P5" s="43"/>
      <c r="Q5" s="43"/>
      <c r="R5" s="43"/>
      <c r="S5" s="43"/>
      <c r="T5" s="43"/>
      <c r="U5" s="43"/>
      <c r="V5" s="43"/>
      <c r="W5" s="43"/>
      <c r="X5" s="43"/>
    </row>
    <row r="6" spans="1:24" ht="27" customHeight="1" thickBot="1">
      <c r="A6" s="81">
        <v>1</v>
      </c>
      <c r="B6" s="44" t="s">
        <v>125</v>
      </c>
      <c r="C6" s="45"/>
      <c r="D6" s="45"/>
      <c r="E6" s="53"/>
      <c r="F6" s="53"/>
      <c r="G6" s="53"/>
      <c r="H6" s="53"/>
      <c r="I6" s="53"/>
      <c r="J6" s="53"/>
      <c r="K6" s="53"/>
      <c r="L6" s="53"/>
      <c r="M6" s="53"/>
      <c r="N6" s="53"/>
      <c r="O6" s="53"/>
      <c r="P6" s="53"/>
      <c r="Q6" s="53"/>
      <c r="R6" s="53"/>
      <c r="S6" s="53"/>
      <c r="T6" s="53"/>
      <c r="U6" s="53"/>
      <c r="V6" s="53"/>
      <c r="W6" s="53"/>
      <c r="X6" s="208"/>
    </row>
    <row r="7" spans="1:24" ht="27" customHeight="1" thickBot="1">
      <c r="A7" s="81">
        <v>2</v>
      </c>
      <c r="B7" s="1016" t="s">
        <v>43</v>
      </c>
      <c r="C7" s="1017"/>
      <c r="D7" s="1017"/>
      <c r="E7" s="1018"/>
      <c r="F7" s="1019"/>
      <c r="G7" s="1019"/>
      <c r="H7" s="1019"/>
      <c r="I7" s="1019"/>
      <c r="J7" s="1019"/>
      <c r="K7" s="1019"/>
      <c r="L7" s="1019"/>
      <c r="M7" s="1019"/>
      <c r="N7" s="1019"/>
      <c r="O7" s="1019"/>
      <c r="P7" s="1019"/>
      <c r="Q7" s="1019"/>
      <c r="R7" s="1019"/>
      <c r="S7" s="1019"/>
      <c r="T7" s="1019"/>
      <c r="U7" s="1019"/>
      <c r="V7" s="1019"/>
      <c r="W7" s="1019"/>
      <c r="X7" s="1020"/>
    </row>
    <row r="8" spans="1:24" ht="27" customHeight="1" thickBot="1">
      <c r="A8" s="81">
        <v>3</v>
      </c>
      <c r="B8" s="1021" t="s">
        <v>42</v>
      </c>
      <c r="C8" s="1022"/>
      <c r="D8" s="1022"/>
      <c r="E8" s="1018"/>
      <c r="F8" s="1019"/>
      <c r="G8" s="1019"/>
      <c r="H8" s="1019"/>
      <c r="I8" s="1019"/>
      <c r="J8" s="1019"/>
      <c r="K8" s="1019"/>
      <c r="L8" s="1019"/>
      <c r="M8" s="1019"/>
      <c r="N8" s="1019"/>
      <c r="O8" s="1019"/>
      <c r="P8" s="1019"/>
      <c r="Q8" s="1019"/>
      <c r="R8" s="1019"/>
      <c r="S8" s="1019"/>
      <c r="T8" s="1019"/>
      <c r="U8" s="1019"/>
      <c r="V8" s="1019"/>
      <c r="W8" s="1019"/>
      <c r="X8" s="1020"/>
    </row>
    <row r="9" spans="1:24" ht="27" customHeight="1" thickBot="1">
      <c r="A9" s="249">
        <v>4</v>
      </c>
      <c r="B9" s="251" t="s">
        <v>471</v>
      </c>
      <c r="C9" s="250"/>
      <c r="D9" s="250"/>
      <c r="E9" s="239"/>
      <c r="F9" s="242"/>
      <c r="G9" s="242"/>
      <c r="H9" s="242"/>
      <c r="I9" s="242"/>
      <c r="J9" s="242"/>
      <c r="K9" s="242"/>
      <c r="L9" s="242"/>
      <c r="M9" s="242"/>
      <c r="N9" s="242"/>
      <c r="O9" s="242"/>
      <c r="P9" s="242"/>
      <c r="Q9" s="242"/>
      <c r="R9" s="242"/>
      <c r="S9" s="242"/>
      <c r="T9" s="242"/>
      <c r="U9" s="242"/>
      <c r="V9" s="242"/>
      <c r="W9" s="242"/>
      <c r="X9" s="240"/>
    </row>
    <row r="10" spans="1:24" ht="54" customHeight="1" thickBot="1">
      <c r="A10" s="81">
        <v>5</v>
      </c>
      <c r="B10" s="1023" t="s">
        <v>390</v>
      </c>
      <c r="C10" s="1024"/>
      <c r="D10" s="1024"/>
      <c r="E10" s="1018"/>
      <c r="F10" s="1019"/>
      <c r="G10" s="1019"/>
      <c r="H10" s="1019"/>
      <c r="I10" s="1019"/>
      <c r="J10" s="1019"/>
      <c r="K10" s="1019"/>
      <c r="L10" s="1019"/>
      <c r="M10" s="1019"/>
      <c r="N10" s="1019"/>
      <c r="O10" s="1019"/>
      <c r="P10" s="1019"/>
      <c r="Q10" s="1019"/>
      <c r="R10" s="1019"/>
      <c r="S10" s="1019"/>
      <c r="T10" s="1019"/>
      <c r="U10" s="1019"/>
      <c r="V10" s="1019"/>
      <c r="W10" s="1019"/>
      <c r="X10" s="1020"/>
    </row>
    <row r="11" spans="1:24" ht="26.25" customHeight="1" thickBot="1">
      <c r="A11" s="1025">
        <v>6</v>
      </c>
      <c r="B11" s="1027" t="s">
        <v>9</v>
      </c>
      <c r="C11" s="1028"/>
      <c r="D11" s="46" t="s">
        <v>8</v>
      </c>
      <c r="E11" s="1031"/>
      <c r="F11" s="1032"/>
      <c r="G11" s="1032"/>
      <c r="H11" s="1032"/>
      <c r="I11" s="1032"/>
      <c r="J11" s="1032"/>
      <c r="K11" s="1032"/>
      <c r="L11" s="1032"/>
      <c r="M11" s="1032"/>
      <c r="N11" s="1032"/>
      <c r="O11" s="1032"/>
      <c r="P11" s="1032"/>
      <c r="Q11" s="1032"/>
      <c r="R11" s="1032"/>
      <c r="S11" s="1032"/>
      <c r="T11" s="1032"/>
      <c r="U11" s="1032"/>
      <c r="V11" s="1032"/>
      <c r="W11" s="1032"/>
      <c r="X11" s="1033"/>
    </row>
    <row r="12" spans="1:24" ht="54" customHeight="1" thickBot="1">
      <c r="A12" s="1026"/>
      <c r="B12" s="1029"/>
      <c r="C12" s="1030"/>
      <c r="D12" s="52" t="s">
        <v>41</v>
      </c>
      <c r="E12" s="1018"/>
      <c r="F12" s="1019"/>
      <c r="G12" s="1019"/>
      <c r="H12" s="1019"/>
      <c r="I12" s="1019"/>
      <c r="J12" s="1019"/>
      <c r="K12" s="1019"/>
      <c r="L12" s="1019"/>
      <c r="M12" s="1019"/>
      <c r="N12" s="1019"/>
      <c r="O12" s="1019"/>
      <c r="P12" s="1019"/>
      <c r="Q12" s="1019"/>
      <c r="R12" s="1019"/>
      <c r="S12" s="1019"/>
      <c r="T12" s="1019"/>
      <c r="U12" s="1019"/>
      <c r="V12" s="1019"/>
      <c r="W12" s="1019"/>
      <c r="X12" s="1020"/>
    </row>
    <row r="13" spans="1:24" ht="24" customHeight="1" thickBot="1">
      <c r="A13" s="81">
        <v>7</v>
      </c>
      <c r="B13" s="47" t="s">
        <v>126</v>
      </c>
      <c r="C13" s="48"/>
      <c r="D13" s="48"/>
      <c r="E13" s="54"/>
      <c r="F13" s="54"/>
      <c r="G13" s="54"/>
      <c r="H13" s="54"/>
      <c r="I13" s="54"/>
      <c r="J13" s="54"/>
      <c r="K13" s="54"/>
      <c r="L13" s="54"/>
      <c r="M13" s="54"/>
      <c r="N13" s="54"/>
      <c r="O13" s="54"/>
      <c r="P13" s="54"/>
      <c r="Q13" s="54"/>
      <c r="R13" s="54"/>
      <c r="S13" s="54"/>
      <c r="T13" s="54"/>
      <c r="U13" s="54"/>
      <c r="V13" s="54"/>
      <c r="W13" s="54"/>
      <c r="X13" s="208"/>
    </row>
    <row r="14" spans="1:24" ht="24" customHeight="1" thickBot="1">
      <c r="A14" s="1034">
        <v>8</v>
      </c>
      <c r="B14" s="1037" t="s">
        <v>127</v>
      </c>
      <c r="C14" s="1038"/>
      <c r="D14" s="1038"/>
      <c r="E14" s="1039"/>
      <c r="F14" s="1039"/>
      <c r="G14" s="1039"/>
      <c r="H14" s="1039"/>
      <c r="I14" s="1039"/>
      <c r="J14" s="1039"/>
      <c r="K14" s="1039"/>
      <c r="L14" s="1039"/>
      <c r="M14" s="1039"/>
      <c r="N14" s="1039"/>
      <c r="O14" s="1039"/>
      <c r="P14" s="1039"/>
      <c r="Q14" s="1039"/>
      <c r="R14" s="1039"/>
      <c r="S14" s="1039"/>
      <c r="T14" s="1039"/>
      <c r="U14" s="1039"/>
      <c r="V14" s="1039"/>
      <c r="W14" s="1039"/>
      <c r="X14" s="55"/>
    </row>
    <row r="15" spans="1:24" ht="24" customHeight="1" thickBot="1">
      <c r="A15" s="1035"/>
      <c r="B15" s="1040" t="s">
        <v>40</v>
      </c>
      <c r="C15" s="1041"/>
      <c r="D15" s="1041"/>
      <c r="E15" s="1018"/>
      <c r="F15" s="1019"/>
      <c r="G15" s="1019"/>
      <c r="H15" s="1019"/>
      <c r="I15" s="1019"/>
      <c r="J15" s="1019"/>
      <c r="K15" s="1019"/>
      <c r="L15" s="1019"/>
      <c r="M15" s="1019"/>
      <c r="N15" s="1019"/>
      <c r="O15" s="1019"/>
      <c r="P15" s="1019"/>
      <c r="Q15" s="1019"/>
      <c r="R15" s="1019"/>
      <c r="S15" s="1019"/>
      <c r="T15" s="1019"/>
      <c r="U15" s="1019"/>
      <c r="V15" s="1019"/>
      <c r="W15" s="1019"/>
      <c r="X15" s="1020"/>
    </row>
    <row r="16" spans="1:24" ht="24" customHeight="1" thickBot="1">
      <c r="A16" s="1036"/>
      <c r="B16" s="1042" t="s">
        <v>378</v>
      </c>
      <c r="C16" s="1043"/>
      <c r="D16" s="1044"/>
      <c r="E16" s="1018"/>
      <c r="F16" s="1019"/>
      <c r="G16" s="1019"/>
      <c r="H16" s="1019"/>
      <c r="I16" s="1019"/>
      <c r="J16" s="1019"/>
      <c r="K16" s="1019"/>
      <c r="L16" s="1019"/>
      <c r="M16" s="1019"/>
      <c r="N16" s="1020"/>
      <c r="O16" s="1045" t="s">
        <v>39</v>
      </c>
      <c r="P16" s="1046"/>
      <c r="Q16" s="1047"/>
      <c r="R16" s="1048"/>
      <c r="S16" s="1049"/>
      <c r="T16" s="1050"/>
      <c r="U16" s="1048"/>
      <c r="V16" s="1049"/>
      <c r="W16" s="1050"/>
      <c r="X16" s="222"/>
    </row>
    <row r="17" spans="1:24" ht="24" customHeight="1" thickBot="1">
      <c r="A17" s="1034">
        <v>9</v>
      </c>
      <c r="B17" s="49" t="s">
        <v>128</v>
      </c>
      <c r="C17" s="50"/>
      <c r="D17" s="50"/>
      <c r="E17" s="56"/>
      <c r="F17" s="56"/>
      <c r="G17" s="56"/>
      <c r="H17" s="56"/>
      <c r="I17" s="56"/>
      <c r="J17" s="56"/>
      <c r="K17" s="56"/>
      <c r="L17" s="56"/>
      <c r="M17" s="56"/>
      <c r="N17" s="56"/>
      <c r="O17" s="56"/>
      <c r="P17" s="56"/>
      <c r="Q17" s="56"/>
      <c r="R17" s="56"/>
      <c r="S17" s="56"/>
      <c r="T17" s="56"/>
      <c r="U17" s="56"/>
      <c r="V17" s="56"/>
      <c r="W17" s="56"/>
      <c r="X17" s="208"/>
    </row>
    <row r="18" spans="1:24" ht="24" customHeight="1" thickBot="1">
      <c r="A18" s="1035"/>
      <c r="B18" s="1040" t="s">
        <v>40</v>
      </c>
      <c r="C18" s="1041"/>
      <c r="D18" s="1051"/>
      <c r="E18" s="1018"/>
      <c r="F18" s="1019"/>
      <c r="G18" s="1019"/>
      <c r="H18" s="1019"/>
      <c r="I18" s="1019"/>
      <c r="J18" s="1019"/>
      <c r="K18" s="1019"/>
      <c r="L18" s="1019"/>
      <c r="M18" s="1019"/>
      <c r="N18" s="1019"/>
      <c r="O18" s="1019"/>
      <c r="P18" s="1019"/>
      <c r="Q18" s="1019"/>
      <c r="R18" s="1019"/>
      <c r="S18" s="1019"/>
      <c r="T18" s="1019"/>
      <c r="U18" s="1019"/>
      <c r="V18" s="1019"/>
      <c r="W18" s="1019"/>
      <c r="X18" s="1020"/>
    </row>
    <row r="19" spans="1:24" ht="24" customHeight="1" thickBot="1">
      <c r="A19" s="1035"/>
      <c r="B19" s="1042" t="s">
        <v>378</v>
      </c>
      <c r="C19" s="1043"/>
      <c r="D19" s="1044"/>
      <c r="E19" s="1052"/>
      <c r="F19" s="1053"/>
      <c r="G19" s="1053"/>
      <c r="H19" s="1053"/>
      <c r="I19" s="1053"/>
      <c r="J19" s="1053"/>
      <c r="K19" s="1053"/>
      <c r="L19" s="1053"/>
      <c r="M19" s="1053"/>
      <c r="N19" s="1054"/>
      <c r="O19" s="1055" t="s">
        <v>39</v>
      </c>
      <c r="P19" s="1055"/>
      <c r="Q19" s="1055"/>
      <c r="R19" s="1056"/>
      <c r="S19" s="1056"/>
      <c r="T19" s="1056"/>
      <c r="U19" s="1056"/>
      <c r="V19" s="1056"/>
      <c r="W19" s="1056"/>
      <c r="X19" s="222"/>
    </row>
    <row r="20" spans="1:24" ht="24" customHeight="1" thickBot="1">
      <c r="A20" s="1036"/>
      <c r="B20" s="1057" t="s">
        <v>38</v>
      </c>
      <c r="C20" s="1058"/>
      <c r="D20" s="1059"/>
      <c r="E20" s="1018"/>
      <c r="F20" s="1019"/>
      <c r="G20" s="1019"/>
      <c r="H20" s="1019"/>
      <c r="I20" s="1019"/>
      <c r="J20" s="1019"/>
      <c r="K20" s="1019"/>
      <c r="L20" s="1019"/>
      <c r="M20" s="1019"/>
      <c r="N20" s="1019"/>
      <c r="O20" s="1019"/>
      <c r="P20" s="1019"/>
      <c r="Q20" s="1019"/>
      <c r="R20" s="1019"/>
      <c r="S20" s="1019"/>
      <c r="T20" s="1019"/>
      <c r="U20" s="1019"/>
      <c r="V20" s="1019"/>
      <c r="W20" s="1019"/>
      <c r="X20" s="1020"/>
    </row>
    <row r="21" spans="1:24" ht="24" customHeight="1">
      <c r="A21" s="1072">
        <v>10</v>
      </c>
      <c r="B21" s="1069" t="s">
        <v>879</v>
      </c>
      <c r="C21" s="255" t="s">
        <v>472</v>
      </c>
      <c r="D21" s="256"/>
      <c r="E21" s="256"/>
      <c r="F21" s="256"/>
      <c r="G21" s="256"/>
      <c r="H21" s="256"/>
      <c r="I21" s="256"/>
      <c r="J21" s="256"/>
      <c r="K21" s="256"/>
      <c r="L21" s="256"/>
      <c r="M21" s="256"/>
      <c r="N21" s="256"/>
      <c r="O21" s="256"/>
      <c r="P21" s="256"/>
      <c r="Q21" s="256"/>
      <c r="R21" s="256"/>
      <c r="S21" s="258"/>
      <c r="T21" s="258"/>
      <c r="U21" s="258"/>
      <c r="V21" s="258"/>
      <c r="W21" s="258"/>
      <c r="X21" s="257"/>
    </row>
    <row r="22" spans="1:24" ht="24" customHeight="1" thickBot="1">
      <c r="A22" s="1073"/>
      <c r="B22" s="1070"/>
      <c r="C22" s="175" t="s">
        <v>473</v>
      </c>
      <c r="D22" s="170"/>
      <c r="E22" s="171"/>
      <c r="F22" s="171"/>
      <c r="G22" s="171"/>
      <c r="H22" s="171"/>
      <c r="I22" s="171"/>
      <c r="J22" s="171"/>
      <c r="K22" s="171"/>
      <c r="L22" s="171"/>
      <c r="M22" s="171"/>
      <c r="N22" s="171"/>
      <c r="O22" s="171"/>
      <c r="P22" s="171"/>
      <c r="Q22" s="171"/>
      <c r="R22" s="171"/>
      <c r="S22" s="171"/>
      <c r="T22" s="176"/>
      <c r="U22" s="1060"/>
      <c r="V22" s="1061"/>
      <c r="W22" s="1062"/>
      <c r="X22" s="180" t="s">
        <v>79</v>
      </c>
    </row>
    <row r="23" spans="1:24" ht="24" customHeight="1" thickBot="1">
      <c r="A23" s="1073"/>
      <c r="B23" s="1070"/>
      <c r="C23" s="168" t="s">
        <v>474</v>
      </c>
      <c r="D23" s="169"/>
      <c r="E23" s="169"/>
      <c r="F23" s="169"/>
      <c r="G23" s="169"/>
      <c r="H23" s="169"/>
      <c r="I23" s="169"/>
      <c r="J23" s="169"/>
      <c r="K23" s="169"/>
      <c r="L23" s="169"/>
      <c r="M23" s="169"/>
      <c r="N23" s="253"/>
      <c r="O23" s="253"/>
      <c r="P23" s="253"/>
      <c r="Q23" s="253"/>
      <c r="R23" s="253"/>
      <c r="S23" s="253"/>
      <c r="T23" s="254"/>
      <c r="U23" s="1063"/>
      <c r="V23" s="1064"/>
      <c r="W23" s="1065"/>
      <c r="X23" s="180" t="s">
        <v>79</v>
      </c>
    </row>
    <row r="24" spans="1:24" ht="24" customHeight="1" thickBot="1">
      <c r="A24" s="1073"/>
      <c r="B24" s="1070"/>
      <c r="C24" s="255" t="s">
        <v>475</v>
      </c>
      <c r="D24" s="256"/>
      <c r="E24" s="256"/>
      <c r="F24" s="256"/>
      <c r="G24" s="256"/>
      <c r="H24" s="256"/>
      <c r="I24" s="256"/>
      <c r="J24" s="256"/>
      <c r="K24" s="256"/>
      <c r="L24" s="256"/>
      <c r="M24" s="256"/>
      <c r="N24" s="256"/>
      <c r="O24" s="256"/>
      <c r="P24" s="256"/>
      <c r="Q24" s="256"/>
      <c r="R24" s="256"/>
      <c r="S24" s="256"/>
      <c r="T24" s="256"/>
      <c r="U24" s="260"/>
      <c r="V24" s="261"/>
      <c r="W24" s="871"/>
      <c r="X24" s="259"/>
    </row>
    <row r="25" spans="1:24" ht="24" customHeight="1" thickBot="1">
      <c r="A25" s="1073"/>
      <c r="B25" s="1070"/>
      <c r="C25" s="252" t="s">
        <v>476</v>
      </c>
      <c r="D25" s="253"/>
      <c r="E25" s="253"/>
      <c r="F25" s="253"/>
      <c r="G25" s="253"/>
      <c r="H25" s="253"/>
      <c r="I25" s="253"/>
      <c r="J25" s="253"/>
      <c r="K25" s="253"/>
      <c r="L25" s="253"/>
      <c r="M25" s="253"/>
      <c r="N25" s="171"/>
      <c r="O25" s="171"/>
      <c r="P25" s="171"/>
      <c r="Q25" s="171"/>
      <c r="R25" s="171"/>
      <c r="S25" s="171"/>
      <c r="T25" s="176"/>
      <c r="U25" s="243"/>
      <c r="V25" s="244"/>
      <c r="W25" s="245"/>
      <c r="X25" s="181" t="s">
        <v>79</v>
      </c>
    </row>
    <row r="26" spans="1:24" ht="24" customHeight="1" thickBot="1">
      <c r="A26" s="1074"/>
      <c r="B26" s="1071"/>
      <c r="C26" s="172" t="s">
        <v>477</v>
      </c>
      <c r="D26" s="177"/>
      <c r="E26" s="178"/>
      <c r="F26" s="173"/>
      <c r="G26" s="173"/>
      <c r="H26" s="173"/>
      <c r="I26" s="173"/>
      <c r="J26" s="173"/>
      <c r="K26" s="173"/>
      <c r="L26" s="173"/>
      <c r="M26" s="173"/>
      <c r="N26" s="173"/>
      <c r="O26" s="173"/>
      <c r="P26" s="173"/>
      <c r="Q26" s="173"/>
      <c r="R26" s="173"/>
      <c r="S26" s="173"/>
      <c r="T26" s="174"/>
      <c r="U26" s="1066"/>
      <c r="V26" s="1067"/>
      <c r="W26" s="1068"/>
      <c r="X26" s="181" t="s">
        <v>79</v>
      </c>
    </row>
  </sheetData>
  <mergeCells count="36">
    <mergeCell ref="U22:W22"/>
    <mergeCell ref="U23:W23"/>
    <mergeCell ref="U26:W26"/>
    <mergeCell ref="B21:B26"/>
    <mergeCell ref="A21:A26"/>
    <mergeCell ref="A17:A20"/>
    <mergeCell ref="B18:D18"/>
    <mergeCell ref="E18:X18"/>
    <mergeCell ref="B19:D19"/>
    <mergeCell ref="E19:N19"/>
    <mergeCell ref="O19:Q19"/>
    <mergeCell ref="R19:T19"/>
    <mergeCell ref="U19:W19"/>
    <mergeCell ref="B20:D20"/>
    <mergeCell ref="E20:X20"/>
    <mergeCell ref="A14:A16"/>
    <mergeCell ref="B14:W14"/>
    <mergeCell ref="B15:D15"/>
    <mergeCell ref="E15:X15"/>
    <mergeCell ref="B16:D16"/>
    <mergeCell ref="E16:N16"/>
    <mergeCell ref="O16:Q16"/>
    <mergeCell ref="R16:T16"/>
    <mergeCell ref="U16:W16"/>
    <mergeCell ref="B10:D10"/>
    <mergeCell ref="E10:X10"/>
    <mergeCell ref="A11:A12"/>
    <mergeCell ref="B11:C12"/>
    <mergeCell ref="E11:X11"/>
    <mergeCell ref="E12:X12"/>
    <mergeCell ref="A1:X1"/>
    <mergeCell ref="F3:X3"/>
    <mergeCell ref="B7:D7"/>
    <mergeCell ref="E7:X7"/>
    <mergeCell ref="B8:D8"/>
    <mergeCell ref="E8:X8"/>
  </mergeCells>
  <phoneticPr fontId="5"/>
  <dataValidations count="6">
    <dataValidation type="whole" operator="greaterThanOrEqual" allowBlank="1" showInputMessage="1" showErrorMessage="1" prompt="整数で入力" sqref="W22:W26 U22:V23 U25:V26">
      <formula1>0</formula1>
    </dataValidation>
    <dataValidation type="custom" imeMode="disabled" allowBlank="1" showInputMessage="1" showErrorMessage="1" error="半角で入力してください" prompt="電話番号はハイフン「-」を含め、半角で入力_x000a_XXX-XXXX-XXXX" sqref="E16:N16 E19:N19">
      <formula1>LEN(E16)=LENB(E16)</formula1>
    </dataValidation>
    <dataValidation imeMode="disabled" allowBlank="1" showInputMessage="1" showErrorMessage="1" prompt="内線番号を半角で入力" sqref="R16:X16 R19:X19"/>
    <dataValidation type="custom" imeMode="disabled" allowBlank="1" showInputMessage="1" showErrorMessage="1" error="半角で入力してください" prompt="アドレスは、手入力せずにホームページからコピーしてください" sqref="E12:X12">
      <formula1>LEN(E12)=LENB(E12)</formula1>
    </dataValidation>
    <dataValidation allowBlank="1" showInputMessage="1" showErrorMessage="1" prompt="連絡先シートの病院名を反映" sqref="F3:X3"/>
    <dataValidation type="list" allowBlank="1" showInputMessage="1" showErrorMessage="1" sqref="X17 X13:X14 X6">
      <formula1>"はい,いいえ"</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view="pageBreakPreview" zoomScale="145" zoomScaleNormal="100" zoomScaleSheetLayoutView="145" workbookViewId="0">
      <selection activeCell="B15" sqref="B15:C25"/>
    </sheetView>
  </sheetViews>
  <sheetFormatPr defaultRowHeight="13.5"/>
  <cols>
    <col min="1" max="1" width="3.625" customWidth="1"/>
    <col min="2" max="2" width="8.625" customWidth="1"/>
    <col min="3" max="3" width="5.625" customWidth="1"/>
    <col min="4" max="4" width="6.625" customWidth="1"/>
    <col min="7" max="24" width="2.625" customWidth="1"/>
  </cols>
  <sheetData>
    <row r="1" spans="1:25" ht="15.75" customHeight="1">
      <c r="A1" s="958" t="s">
        <v>48</v>
      </c>
      <c r="B1" s="958"/>
      <c r="C1" s="958"/>
      <c r="D1" s="958"/>
      <c r="E1" s="958"/>
      <c r="F1" s="958"/>
      <c r="G1" s="958"/>
      <c r="H1" s="958"/>
      <c r="I1" s="958"/>
      <c r="J1" s="958"/>
      <c r="K1" s="958"/>
      <c r="L1" s="958"/>
      <c r="M1" s="958"/>
      <c r="N1" s="958"/>
      <c r="O1" s="958"/>
      <c r="P1" s="958"/>
      <c r="Q1" s="958"/>
      <c r="R1" s="958"/>
      <c r="S1" s="958"/>
      <c r="T1" s="958"/>
      <c r="U1" s="958"/>
      <c r="V1" s="958"/>
      <c r="W1" s="958"/>
      <c r="X1" s="958"/>
      <c r="Y1" s="958"/>
    </row>
    <row r="2" spans="1:25" ht="4.5" customHeight="1">
      <c r="A2" s="33"/>
      <c r="B2" s="33"/>
      <c r="C2" s="33"/>
      <c r="D2" s="33"/>
      <c r="E2" s="33"/>
      <c r="F2" s="33"/>
      <c r="G2" s="33"/>
      <c r="H2" s="33"/>
      <c r="I2" s="33"/>
      <c r="J2" s="33"/>
      <c r="K2" s="33"/>
      <c r="L2" s="33"/>
      <c r="M2" s="33"/>
      <c r="N2" s="33"/>
      <c r="O2" s="33"/>
      <c r="P2" s="33"/>
      <c r="Q2" s="33"/>
      <c r="R2" s="33"/>
      <c r="S2" s="33"/>
      <c r="T2" s="33"/>
      <c r="U2" s="33"/>
      <c r="V2" s="33"/>
      <c r="W2" s="33"/>
      <c r="X2" s="33"/>
      <c r="Y2" s="32"/>
    </row>
    <row r="3" spans="1:25" ht="20.25" customHeight="1">
      <c r="A3" s="33"/>
      <c r="B3" s="33"/>
      <c r="C3" s="33"/>
      <c r="D3" s="33"/>
      <c r="E3" s="33"/>
      <c r="F3" s="41" t="s">
        <v>77</v>
      </c>
      <c r="G3" s="1075">
        <f>連絡先!B3</f>
        <v>0</v>
      </c>
      <c r="H3" s="1076"/>
      <c r="I3" s="1076"/>
      <c r="J3" s="1076"/>
      <c r="K3" s="1076"/>
      <c r="L3" s="1076"/>
      <c r="M3" s="1076"/>
      <c r="N3" s="1076"/>
      <c r="O3" s="1076"/>
      <c r="P3" s="1076"/>
      <c r="Q3" s="1076"/>
      <c r="R3" s="1076"/>
      <c r="S3" s="1076"/>
      <c r="T3" s="1076"/>
      <c r="U3" s="1076"/>
      <c r="V3" s="1076"/>
      <c r="W3" s="1076"/>
      <c r="X3" s="1076"/>
      <c r="Y3" s="1077"/>
    </row>
    <row r="4" spans="1:25" ht="15.75" customHeight="1">
      <c r="A4" s="33"/>
      <c r="B4" s="33"/>
      <c r="C4" s="33"/>
      <c r="D4" s="33"/>
      <c r="E4" s="33"/>
      <c r="F4" s="30" t="s">
        <v>369</v>
      </c>
      <c r="G4" s="19" t="s">
        <v>880</v>
      </c>
      <c r="H4" s="19"/>
      <c r="I4" s="19"/>
      <c r="J4" s="19"/>
      <c r="K4" s="19"/>
      <c r="L4" s="19"/>
      <c r="M4" s="19"/>
      <c r="N4" s="20"/>
      <c r="O4" s="20"/>
      <c r="P4" s="20"/>
      <c r="Q4" s="20"/>
      <c r="R4" s="36"/>
      <c r="S4" s="36"/>
      <c r="T4" s="36"/>
      <c r="U4" s="36"/>
      <c r="V4" s="36"/>
      <c r="W4" s="36"/>
      <c r="X4" s="36"/>
      <c r="Y4" s="36"/>
    </row>
    <row r="5" spans="1:25" ht="19.5" customHeight="1" thickBot="1">
      <c r="A5" s="33"/>
      <c r="B5" s="33" t="s">
        <v>47</v>
      </c>
      <c r="C5" s="33"/>
      <c r="D5" s="33"/>
      <c r="E5" s="33"/>
      <c r="F5" s="33"/>
      <c r="G5" s="33"/>
      <c r="H5" s="33"/>
      <c r="I5" s="33"/>
      <c r="J5" s="33"/>
      <c r="K5" s="33"/>
      <c r="L5" s="33"/>
      <c r="M5" s="33"/>
      <c r="N5" s="33"/>
      <c r="O5" s="33"/>
      <c r="P5" s="33"/>
      <c r="Q5" s="33"/>
      <c r="R5" s="33"/>
      <c r="S5" s="33"/>
      <c r="T5" s="33"/>
      <c r="U5" s="33"/>
      <c r="V5" s="33"/>
      <c r="W5" s="33"/>
      <c r="X5" s="33"/>
      <c r="Y5" s="33"/>
    </row>
    <row r="6" spans="1:25" ht="18" customHeight="1" thickBot="1">
      <c r="A6" s="221">
        <v>1</v>
      </c>
      <c r="B6" s="1078" t="s">
        <v>46</v>
      </c>
      <c r="C6" s="1079"/>
      <c r="D6" s="1079"/>
      <c r="E6" s="1079"/>
      <c r="F6" s="1080"/>
      <c r="G6" s="1081"/>
      <c r="H6" s="1081"/>
      <c r="I6" s="1081"/>
      <c r="J6" s="1081"/>
      <c r="K6" s="1081"/>
      <c r="L6" s="1081"/>
      <c r="M6" s="1081"/>
      <c r="N6" s="1081"/>
      <c r="O6" s="1082"/>
      <c r="P6" s="37"/>
      <c r="Q6" s="37"/>
      <c r="R6" s="37"/>
      <c r="S6" s="37"/>
      <c r="T6" s="37"/>
      <c r="U6" s="37"/>
      <c r="V6" s="37"/>
      <c r="W6" s="37"/>
      <c r="X6" s="37"/>
      <c r="Y6" s="61"/>
    </row>
    <row r="7" spans="1:25" ht="18" customHeight="1" thickBot="1">
      <c r="A7" s="221">
        <v>2</v>
      </c>
      <c r="B7" s="1078" t="s">
        <v>45</v>
      </c>
      <c r="C7" s="1079"/>
      <c r="D7" s="1079"/>
      <c r="E7" s="1079"/>
      <c r="F7" s="1083"/>
      <c r="G7" s="1084"/>
      <c r="H7" s="1084"/>
      <c r="I7" s="1084"/>
      <c r="J7" s="1084"/>
      <c r="K7" s="1084"/>
      <c r="L7" s="1084"/>
      <c r="M7" s="1084"/>
      <c r="N7" s="1084"/>
      <c r="O7" s="1085"/>
      <c r="P7" s="38"/>
      <c r="Q7" s="38"/>
      <c r="R7" s="38"/>
      <c r="S7" s="38"/>
      <c r="T7" s="38"/>
      <c r="U7" s="38"/>
      <c r="V7" s="38"/>
      <c r="W7" s="38"/>
      <c r="X7" s="38"/>
      <c r="Y7" s="62"/>
    </row>
    <row r="8" spans="1:25" ht="18" customHeight="1" thickBot="1">
      <c r="A8" s="221">
        <v>3</v>
      </c>
      <c r="B8" s="1078" t="s">
        <v>74</v>
      </c>
      <c r="C8" s="1079"/>
      <c r="D8" s="1079"/>
      <c r="E8" s="1079"/>
      <c r="F8" s="1080"/>
      <c r="G8" s="1081"/>
      <c r="H8" s="1081"/>
      <c r="I8" s="1081"/>
      <c r="J8" s="1081"/>
      <c r="K8" s="1081"/>
      <c r="L8" s="1081"/>
      <c r="M8" s="1081"/>
      <c r="N8" s="1081"/>
      <c r="O8" s="1082"/>
      <c r="P8" s="38"/>
      <c r="Q8" s="38"/>
      <c r="R8" s="38"/>
      <c r="S8" s="38"/>
      <c r="T8" s="38"/>
      <c r="U8" s="38"/>
      <c r="V8" s="38"/>
      <c r="W8" s="38"/>
      <c r="X8" s="38"/>
      <c r="Y8" s="62"/>
    </row>
    <row r="9" spans="1:25" ht="18" customHeight="1" thickBot="1">
      <c r="A9" s="221">
        <v>4</v>
      </c>
      <c r="B9" s="1078" t="s">
        <v>73</v>
      </c>
      <c r="C9" s="1079"/>
      <c r="D9" s="1079"/>
      <c r="E9" s="1079"/>
      <c r="F9" s="60"/>
      <c r="G9" s="179" t="s">
        <v>72</v>
      </c>
      <c r="H9" s="38"/>
      <c r="I9" s="38"/>
      <c r="J9" s="38"/>
      <c r="K9" s="38"/>
      <c r="L9" s="38"/>
      <c r="M9" s="38"/>
      <c r="N9" s="38"/>
      <c r="O9" s="38"/>
      <c r="P9" s="38"/>
      <c r="Q9" s="38"/>
      <c r="R9" s="38"/>
      <c r="S9" s="38"/>
      <c r="T9" s="38"/>
      <c r="U9" s="38"/>
      <c r="V9" s="38"/>
      <c r="W9" s="38"/>
      <c r="X9" s="38"/>
      <c r="Y9" s="62"/>
    </row>
    <row r="10" spans="1:25" ht="18" customHeight="1" thickBot="1">
      <c r="A10" s="1094">
        <v>5</v>
      </c>
      <c r="B10" s="1088" t="s">
        <v>357</v>
      </c>
      <c r="C10" s="1088"/>
      <c r="D10" s="1088"/>
      <c r="E10" s="1088"/>
      <c r="F10" s="1088"/>
      <c r="G10" s="1095"/>
      <c r="H10" s="1088"/>
      <c r="I10" s="1088"/>
      <c r="J10" s="1088"/>
      <c r="K10" s="1088"/>
      <c r="L10" s="1088"/>
      <c r="M10" s="1088"/>
      <c r="N10" s="1088"/>
      <c r="O10" s="1088"/>
      <c r="P10" s="1088"/>
      <c r="Q10" s="1088"/>
      <c r="R10" s="1088"/>
      <c r="S10" s="1088"/>
      <c r="T10" s="1088"/>
      <c r="U10" s="1088"/>
      <c r="V10" s="1089"/>
      <c r="W10" s="1086"/>
      <c r="X10" s="1087"/>
      <c r="Y10" s="180" t="s">
        <v>358</v>
      </c>
    </row>
    <row r="11" spans="1:25" ht="18" customHeight="1" thickBot="1">
      <c r="A11" s="1094"/>
      <c r="B11" s="1088" t="s">
        <v>881</v>
      </c>
      <c r="C11" s="1088"/>
      <c r="D11" s="1088"/>
      <c r="E11" s="1088"/>
      <c r="F11" s="1088"/>
      <c r="G11" s="1088"/>
      <c r="H11" s="1088"/>
      <c r="I11" s="1088"/>
      <c r="J11" s="1088"/>
      <c r="K11" s="1088"/>
      <c r="L11" s="1088"/>
      <c r="M11" s="1088"/>
      <c r="N11" s="1088"/>
      <c r="O11" s="1088"/>
      <c r="P11" s="1088"/>
      <c r="Q11" s="1088"/>
      <c r="R11" s="1088"/>
      <c r="S11" s="1088"/>
      <c r="T11" s="1088"/>
      <c r="U11" s="1088"/>
      <c r="V11" s="1089"/>
      <c r="W11" s="1066"/>
      <c r="X11" s="1068"/>
      <c r="Y11" s="180" t="s">
        <v>112</v>
      </c>
    </row>
    <row r="12" spans="1:25" ht="18" customHeight="1" thickBot="1">
      <c r="A12" s="1094"/>
      <c r="B12" s="1088" t="s">
        <v>882</v>
      </c>
      <c r="C12" s="1088"/>
      <c r="D12" s="1088"/>
      <c r="E12" s="1088"/>
      <c r="F12" s="1088"/>
      <c r="G12" s="1090"/>
      <c r="H12" s="1090"/>
      <c r="I12" s="1090"/>
      <c r="J12" s="1090"/>
      <c r="K12" s="1090"/>
      <c r="L12" s="1090"/>
      <c r="M12" s="1090"/>
      <c r="N12" s="1090"/>
      <c r="O12" s="1090"/>
      <c r="P12" s="1090"/>
      <c r="Q12" s="1090"/>
      <c r="R12" s="1090"/>
      <c r="S12" s="1090"/>
      <c r="T12" s="1090"/>
      <c r="U12" s="1090"/>
      <c r="V12" s="1091"/>
      <c r="W12" s="1092"/>
      <c r="X12" s="1093"/>
      <c r="Y12" s="233" t="s">
        <v>112</v>
      </c>
    </row>
    <row r="13" spans="1:25" ht="18" customHeight="1" thickBot="1">
      <c r="A13" s="1096">
        <v>6</v>
      </c>
      <c r="B13" s="1098" t="s">
        <v>10</v>
      </c>
      <c r="C13" s="1099"/>
      <c r="D13" s="1099"/>
      <c r="E13" s="1100"/>
      <c r="F13" s="58" t="s">
        <v>8</v>
      </c>
      <c r="G13" s="1104"/>
      <c r="H13" s="1105"/>
      <c r="I13" s="1105"/>
      <c r="J13" s="1105"/>
      <c r="K13" s="1105"/>
      <c r="L13" s="1105"/>
      <c r="M13" s="1105"/>
      <c r="N13" s="1105"/>
      <c r="O13" s="1105"/>
      <c r="P13" s="1105"/>
      <c r="Q13" s="1105"/>
      <c r="R13" s="1105"/>
      <c r="S13" s="1105"/>
      <c r="T13" s="1105"/>
      <c r="U13" s="1105"/>
      <c r="V13" s="1105"/>
      <c r="W13" s="1105"/>
      <c r="X13" s="1105"/>
      <c r="Y13" s="1106"/>
    </row>
    <row r="14" spans="1:25" ht="40.5" customHeight="1" thickBot="1">
      <c r="A14" s="1097"/>
      <c r="B14" s="1101"/>
      <c r="C14" s="1102"/>
      <c r="D14" s="1102"/>
      <c r="E14" s="1103"/>
      <c r="F14" s="57" t="s">
        <v>71</v>
      </c>
      <c r="G14" s="1107"/>
      <c r="H14" s="1108"/>
      <c r="I14" s="1108"/>
      <c r="J14" s="1108"/>
      <c r="K14" s="1108"/>
      <c r="L14" s="1108"/>
      <c r="M14" s="1108"/>
      <c r="N14" s="1108"/>
      <c r="O14" s="1108"/>
      <c r="P14" s="1108"/>
      <c r="Q14" s="1108"/>
      <c r="R14" s="1108"/>
      <c r="S14" s="1108"/>
      <c r="T14" s="1108"/>
      <c r="U14" s="1108"/>
      <c r="V14" s="1108"/>
      <c r="W14" s="1108"/>
      <c r="X14" s="1108"/>
      <c r="Y14" s="1109"/>
    </row>
    <row r="15" spans="1:25" ht="18" customHeight="1" thickBot="1">
      <c r="A15" s="1096">
        <v>7</v>
      </c>
      <c r="B15" s="1098" t="s">
        <v>70</v>
      </c>
      <c r="C15" s="1111"/>
      <c r="D15" s="1114" t="s">
        <v>69</v>
      </c>
      <c r="E15" s="1115"/>
      <c r="F15" s="1115"/>
      <c r="G15" s="1115"/>
      <c r="H15" s="1115"/>
      <c r="I15" s="1116"/>
      <c r="J15" s="59">
        <v>2</v>
      </c>
      <c r="K15" s="40"/>
      <c r="L15" s="1117" t="s">
        <v>68</v>
      </c>
      <c r="M15" s="1118"/>
      <c r="N15" s="1118"/>
      <c r="O15" s="1118"/>
      <c r="P15" s="1118"/>
      <c r="Q15" s="1118"/>
      <c r="R15" s="1118"/>
      <c r="S15" s="1118"/>
      <c r="T15" s="1118"/>
      <c r="U15" s="1118"/>
      <c r="V15" s="1118"/>
      <c r="W15" s="1119"/>
      <c r="X15" s="59">
        <v>1</v>
      </c>
      <c r="Y15" s="35"/>
    </row>
    <row r="16" spans="1:25" ht="18" customHeight="1" thickBot="1">
      <c r="A16" s="1110"/>
      <c r="B16" s="1112"/>
      <c r="C16" s="1113"/>
      <c r="D16" s="1120"/>
      <c r="E16" s="1121"/>
      <c r="F16" s="1121"/>
      <c r="G16" s="1121"/>
      <c r="H16" s="1121"/>
      <c r="I16" s="1122"/>
      <c r="J16" s="51"/>
      <c r="K16" s="40"/>
      <c r="L16" s="1123"/>
      <c r="M16" s="1124"/>
      <c r="N16" s="1124"/>
      <c r="O16" s="1124"/>
      <c r="P16" s="1124"/>
      <c r="Q16" s="1124"/>
      <c r="R16" s="1124"/>
      <c r="S16" s="1124"/>
      <c r="T16" s="1124"/>
      <c r="U16" s="1124"/>
      <c r="V16" s="1124"/>
      <c r="W16" s="1125"/>
      <c r="X16" s="51"/>
      <c r="Y16" s="35"/>
    </row>
    <row r="17" spans="1:25" ht="18" customHeight="1" thickBot="1">
      <c r="A17" s="1110"/>
      <c r="B17" s="1112"/>
      <c r="C17" s="1113"/>
      <c r="D17" s="1120"/>
      <c r="E17" s="1121"/>
      <c r="F17" s="1121"/>
      <c r="G17" s="1121"/>
      <c r="H17" s="1121"/>
      <c r="I17" s="1122"/>
      <c r="J17" s="51"/>
      <c r="K17" s="40"/>
      <c r="L17" s="1123"/>
      <c r="M17" s="1124"/>
      <c r="N17" s="1124"/>
      <c r="O17" s="1124"/>
      <c r="P17" s="1124"/>
      <c r="Q17" s="1124"/>
      <c r="R17" s="1124"/>
      <c r="S17" s="1124"/>
      <c r="T17" s="1124"/>
      <c r="U17" s="1124"/>
      <c r="V17" s="1124"/>
      <c r="W17" s="1125"/>
      <c r="X17" s="51"/>
      <c r="Y17" s="35"/>
    </row>
    <row r="18" spans="1:25" ht="18" customHeight="1" thickBot="1">
      <c r="A18" s="1110"/>
      <c r="B18" s="1112"/>
      <c r="C18" s="1113"/>
      <c r="D18" s="1120"/>
      <c r="E18" s="1121"/>
      <c r="F18" s="1121"/>
      <c r="G18" s="1121"/>
      <c r="H18" s="1121"/>
      <c r="I18" s="1122"/>
      <c r="J18" s="51"/>
      <c r="K18" s="40"/>
      <c r="L18" s="1123"/>
      <c r="M18" s="1124"/>
      <c r="N18" s="1124"/>
      <c r="O18" s="1124"/>
      <c r="P18" s="1124"/>
      <c r="Q18" s="1124"/>
      <c r="R18" s="1124"/>
      <c r="S18" s="1124"/>
      <c r="T18" s="1124"/>
      <c r="U18" s="1124"/>
      <c r="V18" s="1124"/>
      <c r="W18" s="1125"/>
      <c r="X18" s="51"/>
      <c r="Y18" s="35"/>
    </row>
    <row r="19" spans="1:25" ht="18" customHeight="1" thickBot="1">
      <c r="A19" s="1110"/>
      <c r="B19" s="1112"/>
      <c r="C19" s="1113"/>
      <c r="D19" s="1120"/>
      <c r="E19" s="1121"/>
      <c r="F19" s="1121"/>
      <c r="G19" s="1121"/>
      <c r="H19" s="1121"/>
      <c r="I19" s="1122"/>
      <c r="J19" s="51"/>
      <c r="K19" s="40"/>
      <c r="L19" s="1123"/>
      <c r="M19" s="1124"/>
      <c r="N19" s="1124"/>
      <c r="O19" s="1124"/>
      <c r="P19" s="1124"/>
      <c r="Q19" s="1124"/>
      <c r="R19" s="1124"/>
      <c r="S19" s="1124"/>
      <c r="T19" s="1124"/>
      <c r="U19" s="1124"/>
      <c r="V19" s="1124"/>
      <c r="W19" s="1125"/>
      <c r="X19" s="51"/>
      <c r="Y19" s="35"/>
    </row>
    <row r="20" spans="1:25" ht="18" customHeight="1" thickBot="1">
      <c r="A20" s="1110"/>
      <c r="B20" s="1112"/>
      <c r="C20" s="1113"/>
      <c r="D20" s="1120"/>
      <c r="E20" s="1121"/>
      <c r="F20" s="1121"/>
      <c r="G20" s="1121"/>
      <c r="H20" s="1121"/>
      <c r="I20" s="1122"/>
      <c r="J20" s="51"/>
      <c r="K20" s="40"/>
      <c r="L20" s="1123"/>
      <c r="M20" s="1124"/>
      <c r="N20" s="1124"/>
      <c r="O20" s="1124"/>
      <c r="P20" s="1124"/>
      <c r="Q20" s="1124"/>
      <c r="R20" s="1124"/>
      <c r="S20" s="1124"/>
      <c r="T20" s="1124"/>
      <c r="U20" s="1124"/>
      <c r="V20" s="1124"/>
      <c r="W20" s="1125"/>
      <c r="X20" s="51"/>
      <c r="Y20" s="35"/>
    </row>
    <row r="21" spans="1:25" ht="18" customHeight="1" thickBot="1">
      <c r="A21" s="1110"/>
      <c r="B21" s="1112"/>
      <c r="C21" s="1113"/>
      <c r="D21" s="1120"/>
      <c r="E21" s="1121"/>
      <c r="F21" s="1121"/>
      <c r="G21" s="1121"/>
      <c r="H21" s="1121"/>
      <c r="I21" s="1122"/>
      <c r="J21" s="51"/>
      <c r="K21" s="40"/>
      <c r="L21" s="1123"/>
      <c r="M21" s="1124"/>
      <c r="N21" s="1124"/>
      <c r="O21" s="1124"/>
      <c r="P21" s="1124"/>
      <c r="Q21" s="1124"/>
      <c r="R21" s="1124"/>
      <c r="S21" s="1124"/>
      <c r="T21" s="1124"/>
      <c r="U21" s="1124"/>
      <c r="V21" s="1124"/>
      <c r="W21" s="1125"/>
      <c r="X21" s="51"/>
      <c r="Y21" s="35"/>
    </row>
    <row r="22" spans="1:25" ht="18" customHeight="1" thickBot="1">
      <c r="A22" s="1110"/>
      <c r="B22" s="1112"/>
      <c r="C22" s="1113"/>
      <c r="D22" s="1120"/>
      <c r="E22" s="1121"/>
      <c r="F22" s="1121"/>
      <c r="G22" s="1121"/>
      <c r="H22" s="1121"/>
      <c r="I22" s="1122"/>
      <c r="J22" s="51"/>
      <c r="K22" s="40"/>
      <c r="L22" s="1123"/>
      <c r="M22" s="1124"/>
      <c r="N22" s="1124"/>
      <c r="O22" s="1124"/>
      <c r="P22" s="1124"/>
      <c r="Q22" s="1124"/>
      <c r="R22" s="1124"/>
      <c r="S22" s="1124"/>
      <c r="T22" s="1124"/>
      <c r="U22" s="1124"/>
      <c r="V22" s="1124"/>
      <c r="W22" s="1125"/>
      <c r="X22" s="51"/>
      <c r="Y22" s="35"/>
    </row>
    <row r="23" spans="1:25" ht="18" customHeight="1" thickBot="1">
      <c r="A23" s="1110"/>
      <c r="B23" s="1112"/>
      <c r="C23" s="1113"/>
      <c r="D23" s="1120"/>
      <c r="E23" s="1121"/>
      <c r="F23" s="1121"/>
      <c r="G23" s="1121"/>
      <c r="H23" s="1121"/>
      <c r="I23" s="1122"/>
      <c r="J23" s="51"/>
      <c r="K23" s="40"/>
      <c r="L23" s="1123"/>
      <c r="M23" s="1124"/>
      <c r="N23" s="1124"/>
      <c r="O23" s="1124"/>
      <c r="P23" s="1124"/>
      <c r="Q23" s="1124"/>
      <c r="R23" s="1124"/>
      <c r="S23" s="1124"/>
      <c r="T23" s="1124"/>
      <c r="U23" s="1124"/>
      <c r="V23" s="1124"/>
      <c r="W23" s="1125"/>
      <c r="X23" s="51"/>
      <c r="Y23" s="35"/>
    </row>
    <row r="24" spans="1:25" ht="18" customHeight="1" thickBot="1">
      <c r="A24" s="1110"/>
      <c r="B24" s="1112"/>
      <c r="C24" s="1113"/>
      <c r="D24" s="1120"/>
      <c r="E24" s="1121"/>
      <c r="F24" s="1121"/>
      <c r="G24" s="1121"/>
      <c r="H24" s="1121"/>
      <c r="I24" s="1122"/>
      <c r="J24" s="51"/>
      <c r="K24" s="40"/>
      <c r="L24" s="1123"/>
      <c r="M24" s="1124"/>
      <c r="N24" s="1124"/>
      <c r="O24" s="1124"/>
      <c r="P24" s="1124"/>
      <c r="Q24" s="1124"/>
      <c r="R24" s="1124"/>
      <c r="S24" s="1124"/>
      <c r="T24" s="1124"/>
      <c r="U24" s="1124"/>
      <c r="V24" s="1124"/>
      <c r="W24" s="1125"/>
      <c r="X24" s="51"/>
      <c r="Y24" s="35"/>
    </row>
    <row r="25" spans="1:25" ht="18" customHeight="1" thickBot="1">
      <c r="A25" s="1097"/>
      <c r="B25" s="1101"/>
      <c r="C25" s="1102"/>
      <c r="D25" s="1120"/>
      <c r="E25" s="1121"/>
      <c r="F25" s="1121"/>
      <c r="G25" s="1121"/>
      <c r="H25" s="1121"/>
      <c r="I25" s="1122"/>
      <c r="J25" s="51"/>
      <c r="K25" s="63"/>
      <c r="L25" s="1126"/>
      <c r="M25" s="1127"/>
      <c r="N25" s="1127"/>
      <c r="O25" s="1127"/>
      <c r="P25" s="1127"/>
      <c r="Q25" s="1127"/>
      <c r="R25" s="1127"/>
      <c r="S25" s="1127"/>
      <c r="T25" s="1127"/>
      <c r="U25" s="1127"/>
      <c r="V25" s="1127"/>
      <c r="W25" s="1128"/>
      <c r="X25" s="51"/>
      <c r="Y25" s="35"/>
    </row>
    <row r="26" spans="1:25" ht="18" customHeight="1" thickBot="1">
      <c r="A26" s="1133">
        <v>8</v>
      </c>
      <c r="B26" s="1136" t="s">
        <v>127</v>
      </c>
      <c r="C26" s="1137"/>
      <c r="D26" s="1138"/>
      <c r="E26" s="1138"/>
      <c r="F26" s="1139"/>
      <c r="G26" s="1139"/>
      <c r="H26" s="1139"/>
      <c r="I26" s="1139"/>
      <c r="J26" s="1139"/>
      <c r="K26" s="1139"/>
      <c r="L26" s="1139"/>
      <c r="M26" s="1139"/>
      <c r="N26" s="1139"/>
      <c r="O26" s="1139"/>
      <c r="P26" s="1139"/>
      <c r="Q26" s="1139"/>
      <c r="R26" s="1139"/>
      <c r="S26" s="1139"/>
      <c r="T26" s="1139"/>
      <c r="U26" s="1139"/>
      <c r="V26" s="1139"/>
      <c r="W26" s="1139"/>
      <c r="X26" s="1139"/>
      <c r="Y26" s="55"/>
    </row>
    <row r="27" spans="1:25" ht="18" customHeight="1" thickBot="1">
      <c r="A27" s="1134"/>
      <c r="B27" s="1140" t="s">
        <v>40</v>
      </c>
      <c r="C27" s="1141"/>
      <c r="D27" s="1141"/>
      <c r="E27" s="1141"/>
      <c r="F27" s="1142"/>
      <c r="G27" s="1143"/>
      <c r="H27" s="1143"/>
      <c r="I27" s="1143"/>
      <c r="J27" s="1143"/>
      <c r="K27" s="1143"/>
      <c r="L27" s="1143"/>
      <c r="M27" s="1143"/>
      <c r="N27" s="1143"/>
      <c r="O27" s="1143"/>
      <c r="P27" s="1143"/>
      <c r="Q27" s="1143"/>
      <c r="R27" s="1143"/>
      <c r="S27" s="1143"/>
      <c r="T27" s="1143"/>
      <c r="U27" s="1143"/>
      <c r="V27" s="1143"/>
      <c r="W27" s="1143"/>
      <c r="X27" s="1143"/>
      <c r="Y27" s="1144"/>
    </row>
    <row r="28" spans="1:25" ht="18" customHeight="1" thickBot="1">
      <c r="A28" s="1134"/>
      <c r="B28" s="1140" t="s">
        <v>378</v>
      </c>
      <c r="C28" s="1145"/>
      <c r="D28" s="1145"/>
      <c r="E28" s="1146"/>
      <c r="F28" s="1142"/>
      <c r="G28" s="1143"/>
      <c r="H28" s="1143"/>
      <c r="I28" s="1143"/>
      <c r="J28" s="1143"/>
      <c r="K28" s="1143"/>
      <c r="L28" s="1143"/>
      <c r="M28" s="1143"/>
      <c r="N28" s="1143"/>
      <c r="O28" s="1144"/>
      <c r="P28" s="1129" t="s">
        <v>39</v>
      </c>
      <c r="Q28" s="1129"/>
      <c r="R28" s="1129"/>
      <c r="S28" s="1056"/>
      <c r="T28" s="1056"/>
      <c r="U28" s="1056"/>
      <c r="V28" s="1056"/>
      <c r="W28" s="1056"/>
      <c r="X28" s="1056"/>
      <c r="Y28" s="222"/>
    </row>
    <row r="29" spans="1:25" ht="18" customHeight="1" thickBot="1">
      <c r="A29" s="1134"/>
      <c r="B29" s="1147" t="s">
        <v>19</v>
      </c>
      <c r="C29" s="1148"/>
      <c r="D29" s="1148"/>
      <c r="E29" s="1149"/>
      <c r="F29" s="58" t="s">
        <v>8</v>
      </c>
      <c r="G29" s="1130"/>
      <c r="H29" s="1131"/>
      <c r="I29" s="1131"/>
      <c r="J29" s="1131"/>
      <c r="K29" s="1131"/>
      <c r="L29" s="1131"/>
      <c r="M29" s="1131"/>
      <c r="N29" s="1131"/>
      <c r="O29" s="1131"/>
      <c r="P29" s="1131"/>
      <c r="Q29" s="1131"/>
      <c r="R29" s="1131"/>
      <c r="S29" s="1131"/>
      <c r="T29" s="1131"/>
      <c r="U29" s="1131"/>
      <c r="V29" s="1131"/>
      <c r="W29" s="1131"/>
      <c r="X29" s="1131"/>
      <c r="Y29" s="1132"/>
    </row>
    <row r="30" spans="1:25" ht="18" customHeight="1" thickBot="1">
      <c r="A30" s="1135"/>
      <c r="B30" s="1150"/>
      <c r="C30" s="1151"/>
      <c r="D30" s="1151"/>
      <c r="E30" s="1152"/>
      <c r="F30" s="57" t="s">
        <v>71</v>
      </c>
      <c r="G30" s="1107"/>
      <c r="H30" s="1108"/>
      <c r="I30" s="1108"/>
      <c r="J30" s="1108"/>
      <c r="K30" s="1108"/>
      <c r="L30" s="1108"/>
      <c r="M30" s="1108"/>
      <c r="N30" s="1108"/>
      <c r="O30" s="1108"/>
      <c r="P30" s="1108"/>
      <c r="Q30" s="1108"/>
      <c r="R30" s="1108"/>
      <c r="S30" s="1108"/>
      <c r="T30" s="1108"/>
      <c r="U30" s="1108"/>
      <c r="V30" s="1108"/>
      <c r="W30" s="1108"/>
      <c r="X30" s="1108"/>
      <c r="Y30" s="1109"/>
    </row>
    <row r="31" spans="1:25" ht="35.25" customHeight="1" thickBot="1">
      <c r="A31" s="1133">
        <v>9</v>
      </c>
      <c r="B31" s="226" t="s">
        <v>128</v>
      </c>
      <c r="C31" s="68"/>
      <c r="D31" s="68"/>
      <c r="E31" s="68"/>
      <c r="F31" s="69"/>
      <c r="G31" s="69"/>
      <c r="H31" s="69"/>
      <c r="I31" s="69"/>
      <c r="J31" s="69"/>
      <c r="K31" s="69"/>
      <c r="L31" s="69"/>
      <c r="M31" s="69"/>
      <c r="N31" s="69"/>
      <c r="O31" s="69"/>
      <c r="P31" s="69"/>
      <c r="Q31" s="69"/>
      <c r="R31" s="69"/>
      <c r="S31" s="69"/>
      <c r="T31" s="69"/>
      <c r="U31" s="69"/>
      <c r="V31" s="69"/>
      <c r="W31" s="69"/>
      <c r="X31" s="73"/>
      <c r="Y31" s="208"/>
    </row>
    <row r="32" spans="1:25" ht="18" customHeight="1" thickBot="1">
      <c r="A32" s="1134"/>
      <c r="B32" s="1140" t="s">
        <v>40</v>
      </c>
      <c r="C32" s="1141"/>
      <c r="D32" s="1141"/>
      <c r="E32" s="1141"/>
      <c r="F32" s="1142"/>
      <c r="G32" s="1143"/>
      <c r="H32" s="1143"/>
      <c r="I32" s="1143"/>
      <c r="J32" s="1143"/>
      <c r="K32" s="1143"/>
      <c r="L32" s="1143"/>
      <c r="M32" s="1143"/>
      <c r="N32" s="1143"/>
      <c r="O32" s="1143"/>
      <c r="P32" s="1143"/>
      <c r="Q32" s="1143"/>
      <c r="R32" s="1143"/>
      <c r="S32" s="1143"/>
      <c r="T32" s="1143"/>
      <c r="U32" s="1143"/>
      <c r="V32" s="1143"/>
      <c r="W32" s="1143"/>
      <c r="X32" s="1143"/>
      <c r="Y32" s="1173"/>
    </row>
    <row r="33" spans="1:25" ht="18" customHeight="1" thickBot="1">
      <c r="A33" s="1134"/>
      <c r="B33" s="1140" t="s">
        <v>378</v>
      </c>
      <c r="C33" s="1145"/>
      <c r="D33" s="1145"/>
      <c r="E33" s="1146"/>
      <c r="F33" s="1142"/>
      <c r="G33" s="1143"/>
      <c r="H33" s="1143"/>
      <c r="I33" s="1143"/>
      <c r="J33" s="1143"/>
      <c r="K33" s="1143"/>
      <c r="L33" s="1143"/>
      <c r="M33" s="1143"/>
      <c r="N33" s="1143"/>
      <c r="O33" s="1144"/>
      <c r="P33" s="1129" t="s">
        <v>39</v>
      </c>
      <c r="Q33" s="1129"/>
      <c r="R33" s="1129"/>
      <c r="S33" s="1056"/>
      <c r="T33" s="1056"/>
      <c r="U33" s="1056"/>
      <c r="V33" s="1056"/>
      <c r="W33" s="1056"/>
      <c r="X33" s="1056"/>
      <c r="Y33" s="222"/>
    </row>
    <row r="34" spans="1:25" ht="18" customHeight="1" thickBot="1">
      <c r="A34" s="1134"/>
      <c r="B34" s="1159" t="s">
        <v>19</v>
      </c>
      <c r="C34" s="1160"/>
      <c r="D34" s="1160"/>
      <c r="E34" s="1161"/>
      <c r="F34" s="58" t="s">
        <v>8</v>
      </c>
      <c r="G34" s="1165"/>
      <c r="H34" s="1165"/>
      <c r="I34" s="1165"/>
      <c r="J34" s="1165"/>
      <c r="K34" s="1165"/>
      <c r="L34" s="1165"/>
      <c r="M34" s="1165"/>
      <c r="N34" s="1165"/>
      <c r="O34" s="1165"/>
      <c r="P34" s="1165"/>
      <c r="Q34" s="1165"/>
      <c r="R34" s="1165"/>
      <c r="S34" s="1165"/>
      <c r="T34" s="1165"/>
      <c r="U34" s="1165"/>
      <c r="V34" s="1165"/>
      <c r="W34" s="1165"/>
      <c r="X34" s="1165"/>
      <c r="Y34" s="1165"/>
    </row>
    <row r="35" spans="1:25" ht="18" customHeight="1" thickBot="1">
      <c r="A35" s="1135"/>
      <c r="B35" s="1162"/>
      <c r="C35" s="1163"/>
      <c r="D35" s="1163"/>
      <c r="E35" s="1164"/>
      <c r="F35" s="57" t="s">
        <v>71</v>
      </c>
      <c r="G35" s="1166"/>
      <c r="H35" s="1166"/>
      <c r="I35" s="1166"/>
      <c r="J35" s="1166"/>
      <c r="K35" s="1166"/>
      <c r="L35" s="1166"/>
      <c r="M35" s="1166"/>
      <c r="N35" s="1166"/>
      <c r="O35" s="1166"/>
      <c r="P35" s="1166"/>
      <c r="Q35" s="1166"/>
      <c r="R35" s="1166"/>
      <c r="S35" s="1166"/>
      <c r="T35" s="1166"/>
      <c r="U35" s="1166"/>
      <c r="V35" s="1166"/>
      <c r="W35" s="1166"/>
      <c r="X35" s="1166"/>
      <c r="Y35" s="1166"/>
    </row>
    <row r="36" spans="1:25" ht="35.25" customHeight="1" thickBot="1">
      <c r="A36" s="1167">
        <v>10</v>
      </c>
      <c r="B36" s="1098" t="s">
        <v>67</v>
      </c>
      <c r="C36" s="1099"/>
      <c r="D36" s="1168" t="s">
        <v>66</v>
      </c>
      <c r="E36" s="1169"/>
      <c r="F36" s="1169"/>
      <c r="G36" s="1170"/>
      <c r="H36" s="1170"/>
      <c r="I36" s="1170"/>
      <c r="J36" s="1170"/>
      <c r="K36" s="1170"/>
      <c r="L36" s="1170"/>
      <c r="M36" s="1170"/>
      <c r="N36" s="1170"/>
      <c r="O36" s="1170"/>
      <c r="P36" s="1170"/>
      <c r="Q36" s="1170"/>
      <c r="R36" s="1170"/>
      <c r="S36" s="1170"/>
      <c r="T36" s="1170"/>
      <c r="U36" s="1170"/>
      <c r="V36" s="1170"/>
      <c r="W36" s="1170"/>
      <c r="X36" s="1170"/>
      <c r="Y36" s="1171"/>
    </row>
    <row r="37" spans="1:25" ht="24.75" customHeight="1" thickBot="1">
      <c r="A37" s="1167"/>
      <c r="B37" s="1101"/>
      <c r="C37" s="1102"/>
      <c r="D37" s="1172"/>
      <c r="E37" s="1172"/>
      <c r="F37" s="1172"/>
      <c r="G37" s="1172"/>
      <c r="H37" s="1172"/>
      <c r="I37" s="1172"/>
      <c r="J37" s="1172"/>
      <c r="K37" s="1172"/>
      <c r="L37" s="1172"/>
      <c r="M37" s="1172"/>
      <c r="N37" s="1172"/>
      <c r="O37" s="1172"/>
      <c r="P37" s="1172"/>
      <c r="Q37" s="1172"/>
      <c r="R37" s="1172"/>
      <c r="S37" s="1172"/>
      <c r="T37" s="1172"/>
      <c r="U37" s="1172"/>
      <c r="V37" s="1172"/>
      <c r="W37" s="1172"/>
      <c r="X37" s="1172"/>
      <c r="Y37" s="1172"/>
    </row>
    <row r="38" spans="1:25" ht="52.5" customHeight="1" thickBot="1">
      <c r="A38" s="1153">
        <v>11</v>
      </c>
      <c r="B38" s="1098" t="s">
        <v>65</v>
      </c>
      <c r="C38" s="1111"/>
      <c r="D38" s="1155" t="s">
        <v>64</v>
      </c>
      <c r="E38" s="1156"/>
      <c r="F38" s="1156"/>
      <c r="G38" s="1156"/>
      <c r="H38" s="1156"/>
      <c r="I38" s="1156"/>
      <c r="J38" s="1156"/>
      <c r="K38" s="1156"/>
      <c r="L38" s="1156"/>
      <c r="M38" s="1156"/>
      <c r="N38" s="1156"/>
      <c r="O38" s="1156"/>
      <c r="P38" s="1156"/>
      <c r="Q38" s="1156"/>
      <c r="R38" s="1156"/>
      <c r="S38" s="1156"/>
      <c r="T38" s="1156"/>
      <c r="U38" s="1156"/>
      <c r="V38" s="1156"/>
      <c r="W38" s="1156"/>
      <c r="X38" s="1156"/>
      <c r="Y38" s="1157"/>
    </row>
    <row r="39" spans="1:25" ht="30" customHeight="1" thickBot="1">
      <c r="A39" s="1154"/>
      <c r="B39" s="1101"/>
      <c r="C39" s="1102"/>
      <c r="D39" s="1158"/>
      <c r="E39" s="1158"/>
      <c r="F39" s="1158"/>
      <c r="G39" s="1158"/>
      <c r="H39" s="1158"/>
      <c r="I39" s="1158"/>
      <c r="J39" s="1158"/>
      <c r="K39" s="1158"/>
      <c r="L39" s="1158"/>
      <c r="M39" s="1158"/>
      <c r="N39" s="1158"/>
      <c r="O39" s="1158"/>
      <c r="P39" s="1158"/>
      <c r="Q39" s="1158"/>
      <c r="R39" s="1158"/>
      <c r="S39" s="1158"/>
      <c r="T39" s="1158"/>
      <c r="U39" s="1158"/>
      <c r="V39" s="1158"/>
      <c r="W39" s="1158"/>
      <c r="X39" s="1158"/>
      <c r="Y39" s="1158"/>
    </row>
  </sheetData>
  <mergeCells count="75">
    <mergeCell ref="A38:A39"/>
    <mergeCell ref="B38:C39"/>
    <mergeCell ref="D38:Y38"/>
    <mergeCell ref="D39:Y39"/>
    <mergeCell ref="B34:E35"/>
    <mergeCell ref="G34:Y34"/>
    <mergeCell ref="G35:Y35"/>
    <mergeCell ref="A36:A37"/>
    <mergeCell ref="B36:C37"/>
    <mergeCell ref="D36:Y36"/>
    <mergeCell ref="D37:Y37"/>
    <mergeCell ref="A31:A35"/>
    <mergeCell ref="B32:E32"/>
    <mergeCell ref="F32:Y32"/>
    <mergeCell ref="B33:E33"/>
    <mergeCell ref="F33:O33"/>
    <mergeCell ref="A26:A30"/>
    <mergeCell ref="B26:X26"/>
    <mergeCell ref="B27:E27"/>
    <mergeCell ref="F27:Y27"/>
    <mergeCell ref="B28:E28"/>
    <mergeCell ref="F28:O28"/>
    <mergeCell ref="B29:E30"/>
    <mergeCell ref="P33:R33"/>
    <mergeCell ref="S33:U33"/>
    <mergeCell ref="V33:X33"/>
    <mergeCell ref="P28:R28"/>
    <mergeCell ref="S28:U28"/>
    <mergeCell ref="V28:X28"/>
    <mergeCell ref="G29:Y29"/>
    <mergeCell ref="G30:Y30"/>
    <mergeCell ref="D23:I23"/>
    <mergeCell ref="L23:W23"/>
    <mergeCell ref="D24:I24"/>
    <mergeCell ref="L24:W24"/>
    <mergeCell ref="D25:I25"/>
    <mergeCell ref="L25:W25"/>
    <mergeCell ref="D20:I20"/>
    <mergeCell ref="L20:W20"/>
    <mergeCell ref="D21:I21"/>
    <mergeCell ref="L21:W21"/>
    <mergeCell ref="D22:I22"/>
    <mergeCell ref="L22:W22"/>
    <mergeCell ref="A13:A14"/>
    <mergeCell ref="B13:E14"/>
    <mergeCell ref="G13:Y13"/>
    <mergeCell ref="G14:Y14"/>
    <mergeCell ref="A15:A25"/>
    <mergeCell ref="B15:C25"/>
    <mergeCell ref="D15:I15"/>
    <mergeCell ref="L15:W15"/>
    <mergeCell ref="D16:I16"/>
    <mergeCell ref="L16:W16"/>
    <mergeCell ref="D17:I17"/>
    <mergeCell ref="L17:W17"/>
    <mergeCell ref="D18:I18"/>
    <mergeCell ref="L18:W18"/>
    <mergeCell ref="D19:I19"/>
    <mergeCell ref="L19:W19"/>
    <mergeCell ref="B8:E8"/>
    <mergeCell ref="F8:O8"/>
    <mergeCell ref="B9:E9"/>
    <mergeCell ref="A10:A12"/>
    <mergeCell ref="B10:V10"/>
    <mergeCell ref="W10:X10"/>
    <mergeCell ref="B11:V11"/>
    <mergeCell ref="W11:X11"/>
    <mergeCell ref="B12:V12"/>
    <mergeCell ref="W12:X12"/>
    <mergeCell ref="A1:Y1"/>
    <mergeCell ref="G3:Y3"/>
    <mergeCell ref="B6:E6"/>
    <mergeCell ref="F6:O6"/>
    <mergeCell ref="B7:E7"/>
    <mergeCell ref="F7:O7"/>
  </mergeCells>
  <phoneticPr fontId="5"/>
  <dataValidations count="10">
    <dataValidation type="whole" operator="greaterThanOrEqual" allowBlank="1" showInputMessage="1" showErrorMessage="1" prompt="整数で入力" sqref="W10:X12">
      <formula1>0</formula1>
    </dataValidation>
    <dataValidation imeMode="disabled" allowBlank="1" showInputMessage="1" showErrorMessage="1" prompt="内線番号を半角で入力" sqref="S28:Y28 S33:Y33"/>
    <dataValidation type="custom" imeMode="disabled" allowBlank="1" showInputMessage="1" showErrorMessage="1" error="半角で入力してください" prompt="電話番号はハイフン「-」を含め、半角で入力_x000a_XXX-XXXX-XXXX" sqref="F28:O28 F33:O33">
      <formula1>LEN(F28)=LENB(F28)</formula1>
    </dataValidation>
    <dataValidation allowBlank="1" showInputMessage="1" showErrorMessage="1" prompt="連絡先シートの病院名を反映" sqref="G3:Y3"/>
    <dataValidation type="whole" imeMode="disabled" operator="greaterThanOrEqual" allowBlank="1" showInputMessage="1" showErrorMessage="1" error="整数で入力してください" prompt="整数で入力" sqref="J16:J25 X16:X25 F9">
      <formula1>0</formula1>
    </dataValidation>
    <dataValidation type="custom" imeMode="disabled" allowBlank="1" showInputMessage="1" showErrorMessage="1" error="半角で入力してください" prompt="アドレスは、手入力せずにホームページからコピーしてください" sqref="G35:Y35 G14:Y14 G30:Y30">
      <formula1>LEN(G14)=LENB(G14)</formula1>
    </dataValidation>
    <dataValidation type="list" allowBlank="1" showInputMessage="1" showErrorMessage="1" sqref="F8:O8">
      <formula1>"院内独立型,院内病棟型"</formula1>
    </dataValidation>
    <dataValidation type="list" allowBlank="1" showInputMessage="1" showErrorMessage="1" sqref="F7:O7">
      <formula1>"届け出て受理されている,届け出ていない,届け出ているがまだ受理されていない"</formula1>
    </dataValidation>
    <dataValidation type="list" allowBlank="1" showInputMessage="1" showErrorMessage="1" sqref="Y26 Y31">
      <formula1>"はい,いいえ"</formula1>
    </dataValidation>
    <dataValidation type="list" allowBlank="1" showInputMessage="1" showErrorMessage="1" sqref="F6:O6">
      <formula1>"病棟があります,病棟がありません"</formula1>
    </dataValidation>
  </dataValidations>
  <pageMargins left="0.70866141732283472" right="0.70866141732283472" top="0.74803149606299213" bottom="0.74803149606299213" header="0.31496062992125984" footer="0.31496062992125984"/>
  <pageSetup paperSize="9" scale="90" orientation="portrait" r:id="rId1"/>
  <headerFooter>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11</vt:i4>
      </vt:variant>
    </vt:vector>
  </HeadingPairs>
  <TitlesOfParts>
    <vt:vector size="34" baseType="lpstr">
      <vt:lpstr>連絡先</vt:lpstr>
      <vt:lpstr>全般事項</vt:lpstr>
      <vt:lpstr>様式４　機能別</vt:lpstr>
      <vt:lpstr>別紙１</vt:lpstr>
      <vt:lpstr>別紙２</vt:lpstr>
      <vt:lpstr>別紙3</vt:lpstr>
      <vt:lpstr>別紙4</vt:lpstr>
      <vt:lpstr>別紙５</vt:lpstr>
      <vt:lpstr>別紙６</vt:lpstr>
      <vt:lpstr>別紙７</vt:lpstr>
      <vt:lpstr>別紙８</vt:lpstr>
      <vt:lpstr>別紙９</vt:lpstr>
      <vt:lpstr>別紙10</vt:lpstr>
      <vt:lpstr>別紙11</vt:lpstr>
      <vt:lpstr>別紙12</vt:lpstr>
      <vt:lpstr>別紙13</vt:lpstr>
      <vt:lpstr>別紙14</vt:lpstr>
      <vt:lpstr>別紙15</vt:lpstr>
      <vt:lpstr>別紙16</vt:lpstr>
      <vt:lpstr>別紙17</vt:lpstr>
      <vt:lpstr>別紙18</vt:lpstr>
      <vt:lpstr>別紙19</vt:lpstr>
      <vt:lpstr>別紙20</vt:lpstr>
      <vt:lpstr>別紙１!Print_Area</vt:lpstr>
      <vt:lpstr>別紙11!Print_Area</vt:lpstr>
      <vt:lpstr>別紙13!Print_Area</vt:lpstr>
      <vt:lpstr>別紙14!Print_Area</vt:lpstr>
      <vt:lpstr>別紙15!Print_Area</vt:lpstr>
      <vt:lpstr>別紙19!Print_Area</vt:lpstr>
      <vt:lpstr>別紙3!Print_Area</vt:lpstr>
      <vt:lpstr>別紙4!Print_Area</vt:lpstr>
      <vt:lpstr>別紙７!Print_Area</vt:lpstr>
      <vt:lpstr>'様式４　機能別'!Print_Area</vt:lpstr>
      <vt:lpstr>'様式４　機能別'!Print_Titles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2016-08-30T05:01:01Z</dcterms:created>
  <dcterms:modified xsi:type="dcterms:W3CDTF">2025-07-10T04:39:53Z</dcterms:modified>
</cp:coreProperties>
</file>