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130_市町村課\04財政班\100 地方交付税関係\101　普通交付税\03-2_算定結果HP公表\R7\01_当初算定\プロパティ削除\"/>
    </mc:Choice>
  </mc:AlternateContent>
  <xr:revisionPtr revIDLastSave="0" documentId="13_ncr:1_{FD55F35C-E0A5-41DD-8C9F-2546C45D610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7 算定結果" sheetId="1" r:id="rId1"/>
  </sheets>
  <definedNames>
    <definedName name="a">#REF!</definedName>
    <definedName name="_xlnm.Print_Area" localSheetId="0">'R7 算定結果'!$A$2:$O$40</definedName>
    <definedName name="_xlnm.Print_Titles" localSheetId="0">'R7 算定結果'!$A:$A,'R7 算定結果'!$2:$6</definedName>
    <definedName name="Z_7508B9C4_6FDA_4D3E_80FC_6D51328CBF7A_.wvu.PrintArea" localSheetId="0" hidden="1">'R7 算定結果'!$A$2:$K$37</definedName>
    <definedName name="Z_7508B9C4_6FDA_4D3E_80FC_6D51328CBF7A_.wvu.PrintTitles" localSheetId="0" hidden="1">'R7 算定結果'!$A:$A,'R7 算定結果'!$2:$6</definedName>
    <definedName name="Z_8996D1D2_A24B_4CBF_B65B_098E7F3195A8_.wvu.PrintArea" localSheetId="0" hidden="1">'R7 算定結果'!$A$2:$K$37</definedName>
    <definedName name="Z_8996D1D2_A24B_4CBF_B65B_098E7F3195A8_.wvu.PrintTitles" localSheetId="0" hidden="1">'R7 算定結果'!$A:$A,'R7 算定結果'!$2:$6</definedName>
    <definedName name="ﾀｲﾄﾙ行" localSheetId="0">'R7 算定結果'!$A$2:$K$6</definedName>
    <definedName name="ﾀｲﾄﾙ行">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1" l="1"/>
  <c r="M36" i="1"/>
  <c r="O36" i="1" s="1"/>
  <c r="G36" i="1"/>
  <c r="F36" i="1"/>
  <c r="C36" i="1"/>
  <c r="B36" i="1"/>
  <c r="D36" i="1" s="1"/>
  <c r="O35" i="1"/>
  <c r="I35" i="1"/>
  <c r="H35" i="1"/>
  <c r="K35" i="1" s="1"/>
  <c r="G35" i="1"/>
  <c r="D35" i="1"/>
  <c r="O34" i="1"/>
  <c r="I34" i="1"/>
  <c r="H34" i="1"/>
  <c r="K34" i="1" s="1"/>
  <c r="G34" i="1"/>
  <c r="D34" i="1"/>
  <c r="O33" i="1"/>
  <c r="I33" i="1"/>
  <c r="H33" i="1"/>
  <c r="J33" i="1" s="1"/>
  <c r="G33" i="1"/>
  <c r="D33" i="1"/>
  <c r="O32" i="1"/>
  <c r="K32" i="1"/>
  <c r="I32" i="1"/>
  <c r="H32" i="1"/>
  <c r="J32" i="1" s="1"/>
  <c r="G32" i="1"/>
  <c r="D32" i="1"/>
  <c r="O31" i="1"/>
  <c r="I31" i="1"/>
  <c r="H31" i="1"/>
  <c r="G31" i="1"/>
  <c r="D31" i="1"/>
  <c r="O30" i="1"/>
  <c r="I30" i="1"/>
  <c r="H30" i="1"/>
  <c r="G30" i="1"/>
  <c r="D30" i="1"/>
  <c r="O29" i="1"/>
  <c r="I29" i="1"/>
  <c r="H29" i="1"/>
  <c r="J29" i="1" s="1"/>
  <c r="G29" i="1"/>
  <c r="D29" i="1"/>
  <c r="O28" i="1"/>
  <c r="K28" i="1"/>
  <c r="J28" i="1"/>
  <c r="I28" i="1"/>
  <c r="H28" i="1"/>
  <c r="G28" i="1"/>
  <c r="D28" i="1"/>
  <c r="O27" i="1"/>
  <c r="I27" i="1"/>
  <c r="H27" i="1"/>
  <c r="G27" i="1"/>
  <c r="D27" i="1"/>
  <c r="O26" i="1"/>
  <c r="I26" i="1"/>
  <c r="H26" i="1"/>
  <c r="K26" i="1" s="1"/>
  <c r="G26" i="1"/>
  <c r="D26" i="1"/>
  <c r="O25" i="1"/>
  <c r="I25" i="1"/>
  <c r="H25" i="1"/>
  <c r="J25" i="1" s="1"/>
  <c r="G25" i="1"/>
  <c r="D25" i="1"/>
  <c r="O24" i="1"/>
  <c r="I24" i="1"/>
  <c r="I36" i="1" s="1"/>
  <c r="H24" i="1"/>
  <c r="G24" i="1"/>
  <c r="D24" i="1"/>
  <c r="N23" i="1"/>
  <c r="M23" i="1"/>
  <c r="O23" i="1" s="1"/>
  <c r="F23" i="1"/>
  <c r="G23" i="1" s="1"/>
  <c r="C23" i="1"/>
  <c r="B23" i="1"/>
  <c r="D23" i="1" s="1"/>
  <c r="O22" i="1"/>
  <c r="I22" i="1"/>
  <c r="H22" i="1"/>
  <c r="G22" i="1"/>
  <c r="D22" i="1"/>
  <c r="O21" i="1"/>
  <c r="I21" i="1"/>
  <c r="H21" i="1"/>
  <c r="K21" i="1" s="1"/>
  <c r="G21" i="1"/>
  <c r="D21" i="1"/>
  <c r="O20" i="1"/>
  <c r="I20" i="1"/>
  <c r="H20" i="1"/>
  <c r="J20" i="1" s="1"/>
  <c r="G20" i="1"/>
  <c r="D20" i="1"/>
  <c r="O19" i="1"/>
  <c r="K19" i="1"/>
  <c r="I19" i="1"/>
  <c r="H19" i="1"/>
  <c r="J19" i="1" s="1"/>
  <c r="G19" i="1"/>
  <c r="D19" i="1"/>
  <c r="O18" i="1"/>
  <c r="I18" i="1"/>
  <c r="H18" i="1"/>
  <c r="G18" i="1"/>
  <c r="D18" i="1"/>
  <c r="O17" i="1"/>
  <c r="I17" i="1"/>
  <c r="H17" i="1"/>
  <c r="G17" i="1"/>
  <c r="D17" i="1"/>
  <c r="O16" i="1"/>
  <c r="I16" i="1"/>
  <c r="H16" i="1"/>
  <c r="J16" i="1" s="1"/>
  <c r="G16" i="1"/>
  <c r="D16" i="1"/>
  <c r="O15" i="1"/>
  <c r="K15" i="1"/>
  <c r="J15" i="1"/>
  <c r="I15" i="1"/>
  <c r="H15" i="1"/>
  <c r="G15" i="1"/>
  <c r="D15" i="1"/>
  <c r="O14" i="1"/>
  <c r="I14" i="1"/>
  <c r="H14" i="1"/>
  <c r="G14" i="1"/>
  <c r="D14" i="1"/>
  <c r="O13" i="1"/>
  <c r="I13" i="1"/>
  <c r="H13" i="1"/>
  <c r="K13" i="1" s="1"/>
  <c r="G13" i="1"/>
  <c r="D13" i="1"/>
  <c r="O12" i="1"/>
  <c r="I12" i="1"/>
  <c r="H12" i="1"/>
  <c r="J12" i="1" s="1"/>
  <c r="G12" i="1"/>
  <c r="D12" i="1"/>
  <c r="O11" i="1"/>
  <c r="I11" i="1"/>
  <c r="K11" i="1" s="1"/>
  <c r="H11" i="1"/>
  <c r="G11" i="1"/>
  <c r="D11" i="1"/>
  <c r="O10" i="1"/>
  <c r="I10" i="1"/>
  <c r="H10" i="1"/>
  <c r="G10" i="1"/>
  <c r="D10" i="1"/>
  <c r="O9" i="1"/>
  <c r="I9" i="1"/>
  <c r="H9" i="1"/>
  <c r="K9" i="1" s="1"/>
  <c r="G9" i="1"/>
  <c r="D9" i="1"/>
  <c r="N8" i="1"/>
  <c r="N37" i="1" s="1"/>
  <c r="M8" i="1"/>
  <c r="M37" i="1" s="1"/>
  <c r="I8" i="1"/>
  <c r="F8" i="1"/>
  <c r="F37" i="1" s="1"/>
  <c r="G37" i="1" s="1"/>
  <c r="E8" i="1"/>
  <c r="G8" i="1" s="1"/>
  <c r="C8" i="1"/>
  <c r="C37" i="1" s="1"/>
  <c r="B8" i="1"/>
  <c r="D8" i="1" s="1"/>
  <c r="O7" i="1"/>
  <c r="I7" i="1"/>
  <c r="H7" i="1"/>
  <c r="H8" i="1" s="1"/>
  <c r="G7" i="1"/>
  <c r="D7" i="1"/>
  <c r="F5" i="1"/>
  <c r="I5" i="1" s="1"/>
  <c r="E5" i="1"/>
  <c r="H5" i="1" s="1"/>
  <c r="M4" i="1"/>
  <c r="J24" i="1" l="1"/>
  <c r="K18" i="1"/>
  <c r="K16" i="1"/>
  <c r="K29" i="1"/>
  <c r="K22" i="1"/>
  <c r="K14" i="1"/>
  <c r="K20" i="1"/>
  <c r="K10" i="1"/>
  <c r="K12" i="1"/>
  <c r="K31" i="1"/>
  <c r="K27" i="1"/>
  <c r="K33" i="1"/>
  <c r="K17" i="1"/>
  <c r="K25" i="1"/>
  <c r="K24" i="1"/>
  <c r="J11" i="1"/>
  <c r="I23" i="1"/>
  <c r="H36" i="1"/>
  <c r="K30" i="1"/>
  <c r="I37" i="1"/>
  <c r="K8" i="1"/>
  <c r="H37" i="1"/>
  <c r="K37" i="1" s="1"/>
  <c r="K36" i="1"/>
  <c r="O8" i="1"/>
  <c r="O37" i="1" s="1"/>
  <c r="J35" i="1"/>
  <c r="J10" i="1"/>
  <c r="J22" i="1"/>
  <c r="H23" i="1"/>
  <c r="B37" i="1"/>
  <c r="D37" i="1" s="1"/>
  <c r="J14" i="1"/>
  <c r="J18" i="1"/>
  <c r="J27" i="1"/>
  <c r="J31" i="1"/>
  <c r="J7" i="1"/>
  <c r="J8" i="1" s="1"/>
  <c r="J9" i="1"/>
  <c r="J13" i="1"/>
  <c r="J17" i="1"/>
  <c r="J21" i="1"/>
  <c r="J26" i="1"/>
  <c r="J30" i="1"/>
  <c r="J34" i="1"/>
  <c r="K7" i="1"/>
  <c r="K23" i="1" l="1"/>
  <c r="J36" i="1"/>
  <c r="J23" i="1"/>
  <c r="J37" i="1" l="1"/>
</calcChain>
</file>

<file path=xl/sharedStrings.xml><?xml version="1.0" encoding="utf-8"?>
<sst xmlns="http://schemas.openxmlformats.org/spreadsheetml/2006/main" count="88" uniqueCount="58">
  <si>
    <t>令　和　７　年　度　普　通　交　付　税　の　交　付　額　等　一　覧</t>
    <phoneticPr fontId="4"/>
  </si>
  <si>
    <t>（単位：千円，％）</t>
  </si>
  <si>
    <t>区　　分</t>
  </si>
  <si>
    <t>普通交付税</t>
    <rPh sb="0" eb="2">
      <t>フツウ</t>
    </rPh>
    <rPh sb="2" eb="5">
      <t>コウフゼイ</t>
    </rPh>
    <phoneticPr fontId="6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</si>
  <si>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6"/>
  </si>
  <si>
    <t>計</t>
    <rPh sb="0" eb="1">
      <t>ケイ</t>
    </rPh>
    <phoneticPr fontId="6"/>
  </si>
  <si>
    <t>令和７年度</t>
    <rPh sb="0" eb="2">
      <t>レイワ</t>
    </rPh>
    <rPh sb="3" eb="5">
      <t>ネンド</t>
    </rPh>
    <phoneticPr fontId="6"/>
  </si>
  <si>
    <t>令和６年度</t>
    <rPh sb="0" eb="2">
      <t>レイワ</t>
    </rPh>
    <rPh sb="3" eb="5">
      <t>ネンド</t>
    </rPh>
    <phoneticPr fontId="6"/>
  </si>
  <si>
    <t>対前年度比</t>
    <rPh sb="0" eb="1">
      <t>タイ</t>
    </rPh>
    <rPh sb="1" eb="3">
      <t>ゼンネン</t>
    </rPh>
    <rPh sb="3" eb="4">
      <t>タビ</t>
    </rPh>
    <rPh sb="4" eb="5">
      <t>ヒ</t>
    </rPh>
    <phoneticPr fontId="6"/>
  </si>
  <si>
    <t>増  減</t>
    <rPh sb="0" eb="1">
      <t>ゾウ</t>
    </rPh>
    <rPh sb="3" eb="4">
      <t>ゲン</t>
    </rPh>
    <phoneticPr fontId="7"/>
  </si>
  <si>
    <t>基準財政需要額</t>
    <rPh sb="0" eb="7">
      <t>キジュンザイセイジュヨウガク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</si>
  <si>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</si>
  <si>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交付基準額</t>
    <rPh sb="0" eb="2">
      <t>コウフ</t>
    </rPh>
    <rPh sb="2" eb="4">
      <t>キジュン</t>
    </rPh>
    <rPh sb="4" eb="5">
      <t>ガク</t>
    </rPh>
    <phoneticPr fontId="4"/>
  </si>
  <si>
    <t>Ａ</t>
    <phoneticPr fontId="6"/>
  </si>
  <si>
    <t>Ｂ</t>
    <phoneticPr fontId="6"/>
  </si>
  <si>
    <t>Ｃ</t>
    <phoneticPr fontId="6"/>
  </si>
  <si>
    <t>Ｄ</t>
    <phoneticPr fontId="6"/>
  </si>
  <si>
    <t>Ａ＋Ｃ</t>
    <phoneticPr fontId="6"/>
  </si>
  <si>
    <t>Ｂ＋Ｄ</t>
    <phoneticPr fontId="6"/>
  </si>
  <si>
    <t>Ｅ</t>
    <phoneticPr fontId="6"/>
  </si>
  <si>
    <t>Ｆ</t>
    <phoneticPr fontId="4"/>
  </si>
  <si>
    <t>Ｅ－Ｆ</t>
    <phoneticPr fontId="4"/>
  </si>
  <si>
    <t>岡 山 市</t>
    <phoneticPr fontId="6"/>
  </si>
  <si>
    <t>0</t>
    <phoneticPr fontId="4"/>
  </si>
  <si>
    <t>大都市計</t>
    <rPh sb="0" eb="1">
      <t>ダイ</t>
    </rPh>
    <rPh sb="1" eb="2">
      <t>ミヤコ</t>
    </rPh>
    <rPh sb="2" eb="3">
      <t>シ</t>
    </rPh>
    <phoneticPr fontId="4"/>
  </si>
  <si>
    <t>倉 敷 市</t>
    <phoneticPr fontId="6"/>
  </si>
  <si>
    <t>津 山 市</t>
    <phoneticPr fontId="6"/>
  </si>
  <si>
    <t>0</t>
  </si>
  <si>
    <t>玉 野 市</t>
    <phoneticPr fontId="6"/>
  </si>
  <si>
    <t>笠 岡 市</t>
    <phoneticPr fontId="6"/>
  </si>
  <si>
    <t>井 原 市</t>
    <phoneticPr fontId="6"/>
  </si>
  <si>
    <t>総 社 市</t>
    <phoneticPr fontId="6"/>
  </si>
  <si>
    <t>高 梁 市</t>
    <phoneticPr fontId="6"/>
  </si>
  <si>
    <t>新 見 市</t>
    <rPh sb="0" eb="1">
      <t>シン</t>
    </rPh>
    <rPh sb="2" eb="3">
      <t>ミ</t>
    </rPh>
    <rPh sb="4" eb="5">
      <t>シ</t>
    </rPh>
    <phoneticPr fontId="6"/>
  </si>
  <si>
    <t>備 前 市</t>
    <rPh sb="0" eb="1">
      <t>ソナエ</t>
    </rPh>
    <rPh sb="2" eb="3">
      <t>マエ</t>
    </rPh>
    <rPh sb="4" eb="5">
      <t>シ</t>
    </rPh>
    <phoneticPr fontId="6"/>
  </si>
  <si>
    <t>瀬戸内市</t>
    <rPh sb="0" eb="3">
      <t>セトウチ</t>
    </rPh>
    <rPh sb="3" eb="4">
      <t>シ</t>
    </rPh>
    <phoneticPr fontId="6"/>
  </si>
  <si>
    <t>赤 磐 市</t>
    <rPh sb="0" eb="1">
      <t>アカ</t>
    </rPh>
    <rPh sb="2" eb="3">
      <t>イワ</t>
    </rPh>
    <rPh sb="4" eb="5">
      <t>シ</t>
    </rPh>
    <phoneticPr fontId="6"/>
  </si>
  <si>
    <t>真 庭 市</t>
    <rPh sb="0" eb="1">
      <t>マコト</t>
    </rPh>
    <rPh sb="2" eb="3">
      <t>ニワ</t>
    </rPh>
    <rPh sb="4" eb="5">
      <t>シ</t>
    </rPh>
    <phoneticPr fontId="6"/>
  </si>
  <si>
    <t>美 作 市</t>
    <rPh sb="0" eb="1">
      <t>ビ</t>
    </rPh>
    <rPh sb="2" eb="3">
      <t>サク</t>
    </rPh>
    <rPh sb="4" eb="5">
      <t>シ</t>
    </rPh>
    <phoneticPr fontId="6"/>
  </si>
  <si>
    <t>浅 口 市</t>
    <rPh sb="0" eb="1">
      <t>アサ</t>
    </rPh>
    <rPh sb="2" eb="3">
      <t>クチ</t>
    </rPh>
    <rPh sb="4" eb="5">
      <t>シ</t>
    </rPh>
    <phoneticPr fontId="6"/>
  </si>
  <si>
    <t>都 市 計</t>
    <rPh sb="0" eb="1">
      <t>ミヤコ</t>
    </rPh>
    <rPh sb="2" eb="3">
      <t>シ</t>
    </rPh>
    <phoneticPr fontId="4"/>
  </si>
  <si>
    <t>和 気 町</t>
    <rPh sb="0" eb="1">
      <t>ワ</t>
    </rPh>
    <rPh sb="2" eb="3">
      <t>キ</t>
    </rPh>
    <rPh sb="4" eb="5">
      <t>マチ</t>
    </rPh>
    <phoneticPr fontId="6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</si>
  <si>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</si>
  <si>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</si>
  <si>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</si>
  <si>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</si>
  <si>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6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</si>
  <si>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</si>
  <si>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</si>
  <si>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</si>
  <si>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</si>
  <si>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6"/>
  </si>
  <si>
    <t>吉備中央町</t>
    <rPh sb="0" eb="2">
      <t>キビ</t>
    </rPh>
    <rPh sb="2" eb="5">
      <t>チュウオウチョウ</t>
    </rPh>
    <phoneticPr fontId="6"/>
  </si>
  <si>
    <t>町 村 計</t>
  </si>
  <si>
    <t>県　　計</t>
  </si>
  <si>
    <t>※　基準財政需要額、基準財政収入額は錯誤措置後の数値である。　　　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6"/>
  </si>
  <si>
    <t>※　基準財政需要額は臨時財政対策債振替後の数値である（令和７年度は臨時財政対策債なし）。　　　　　　　　　　　</t>
    <rPh sb="2" eb="4">
      <t>キジュン</t>
    </rPh>
    <rPh sb="4" eb="6">
      <t>ザイセイ</t>
    </rPh>
    <rPh sb="6" eb="9">
      <t>ジュヨウガク</t>
    </rPh>
    <rPh sb="10" eb="12">
      <t>リンジ</t>
    </rPh>
    <rPh sb="12" eb="14">
      <t>ザイセイ</t>
    </rPh>
    <rPh sb="14" eb="16">
      <t>タイサク</t>
    </rPh>
    <rPh sb="16" eb="17">
      <t>サイ</t>
    </rPh>
    <rPh sb="17" eb="20">
      <t>フリカエゴ</t>
    </rPh>
    <rPh sb="21" eb="23">
      <t>スウチ</t>
    </rPh>
    <rPh sb="27" eb="29">
      <t>レイワ</t>
    </rPh>
    <rPh sb="30" eb="32">
      <t>ネンド</t>
    </rPh>
    <rPh sb="33" eb="40">
      <t>リンジザイセイタイサクサイ</t>
    </rPh>
    <phoneticPr fontId="6"/>
  </si>
  <si>
    <t>※　交付基準額と普通交付税額との差は調整額である。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</si>
</sst>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&quot;△&quot;#,##0;"/>
    <numFmt numFmtId="177" formatCode="#,##0.0;&quot;△ &quot;#,##0.0"/>
    <numFmt numFmtId="178" formatCode="#,##0;&quot;△ &quot;#,##0"/>
    <numFmt numFmtId="179" formatCode="#,##0.0;[Red]&quot;△&quot;#,##0.0;0.0"/>
  </numFmts>
  <fonts count="9">
    <font>
      <sz val="11"/>
      <color theme="1"/>
      <name val="游ゴシック"/>
      <family val="2"/>
      <charset val="128"/>
      <scheme val="minor"/>
    </font>
    <font>
      <sz val="14"/>
      <name val="明朝"/>
      <family val="1"/>
      <charset val="128"/>
    </font>
    <font>
      <b/>
      <sz val="1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7"/>
      <name val="ＭＳ Ｐ明朝"/>
      <family val="1"/>
      <charset val="128"/>
    </font>
    <font>
      <sz val="7"/>
      <name val="明朝"/>
      <family val="1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medium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8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horizontal="left" vertical="center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right" vertical="center"/>
      <protection locked="0"/>
    </xf>
    <xf numFmtId="14" fontId="5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right" vertical="center"/>
    </xf>
    <xf numFmtId="0" fontId="5" fillId="0" borderId="17" xfId="1" applyFont="1" applyBorder="1" applyAlignment="1">
      <alignment horizontal="right" vertical="center"/>
    </xf>
    <xf numFmtId="0" fontId="5" fillId="0" borderId="18" xfId="1" applyFont="1" applyBorder="1" applyAlignment="1">
      <alignment horizontal="right" vertical="center"/>
    </xf>
    <xf numFmtId="0" fontId="5" fillId="0" borderId="17" xfId="1" applyFont="1" applyBorder="1" applyAlignment="1" applyProtection="1">
      <alignment horizontal="right" vertical="center"/>
      <protection locked="0"/>
    </xf>
    <xf numFmtId="0" fontId="5" fillId="0" borderId="19" xfId="1" applyFont="1" applyBorder="1" applyAlignment="1">
      <alignment horizontal="right" vertical="center"/>
    </xf>
    <xf numFmtId="0" fontId="5" fillId="0" borderId="20" xfId="1" applyFont="1" applyBorder="1" applyAlignment="1">
      <alignment horizontal="right" vertical="center"/>
    </xf>
    <xf numFmtId="0" fontId="5" fillId="0" borderId="21" xfId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center" vertical="center"/>
    </xf>
    <xf numFmtId="176" fontId="8" fillId="2" borderId="9" xfId="1" applyNumberFormat="1" applyFont="1" applyFill="1" applyBorder="1" applyAlignment="1">
      <alignment horizontal="right" vertical="center"/>
    </xf>
    <xf numFmtId="177" fontId="8" fillId="0" borderId="22" xfId="1" applyNumberFormat="1" applyFont="1" applyBorder="1" applyAlignment="1">
      <alignment horizontal="right" vertical="center"/>
    </xf>
    <xf numFmtId="176" fontId="8" fillId="2" borderId="23" xfId="1" quotePrefix="1" applyNumberFormat="1" applyFont="1" applyFill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8" fillId="0" borderId="25" xfId="1" applyNumberFormat="1" applyFont="1" applyBorder="1" applyAlignment="1">
      <alignment vertical="center"/>
    </xf>
    <xf numFmtId="176" fontId="8" fillId="0" borderId="26" xfId="1" applyNumberFormat="1" applyFont="1" applyBorder="1" applyAlignment="1">
      <alignment vertical="center"/>
    </xf>
    <xf numFmtId="178" fontId="8" fillId="0" borderId="22" xfId="1" applyNumberFormat="1" applyFont="1" applyBorder="1" applyAlignment="1">
      <alignment vertical="center"/>
    </xf>
    <xf numFmtId="176" fontId="8" fillId="2" borderId="23" xfId="1" applyNumberFormat="1" applyFont="1" applyFill="1" applyBorder="1" applyAlignment="1">
      <alignment horizontal="right" vertical="center"/>
    </xf>
    <xf numFmtId="178" fontId="8" fillId="0" borderId="24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vertical="center"/>
    </xf>
    <xf numFmtId="176" fontId="5" fillId="0" borderId="27" xfId="1" applyNumberFormat="1" applyFont="1" applyBorder="1" applyAlignment="1">
      <alignment horizontal="center" vertical="center"/>
    </xf>
    <xf numFmtId="176" fontId="8" fillId="0" borderId="28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8" fillId="0" borderId="30" xfId="1" applyNumberFormat="1" applyFont="1" applyBorder="1" applyAlignment="1">
      <alignment horizontal="right" vertical="center"/>
    </xf>
    <xf numFmtId="176" fontId="8" fillId="0" borderId="31" xfId="1" applyNumberFormat="1" applyFont="1" applyBorder="1" applyAlignment="1">
      <alignment horizontal="right" vertical="center"/>
    </xf>
    <xf numFmtId="177" fontId="8" fillId="0" borderId="32" xfId="1" applyNumberFormat="1" applyFont="1" applyBorder="1" applyAlignment="1">
      <alignment horizontal="right" vertical="center"/>
    </xf>
    <xf numFmtId="176" fontId="8" fillId="0" borderId="30" xfId="1" applyNumberFormat="1" applyFont="1" applyBorder="1" applyAlignment="1">
      <alignment vertical="center"/>
    </xf>
    <xf numFmtId="176" fontId="8" fillId="0" borderId="31" xfId="1" applyNumberFormat="1" applyFont="1" applyBorder="1" applyAlignment="1">
      <alignment vertical="center"/>
    </xf>
    <xf numFmtId="178" fontId="8" fillId="0" borderId="29" xfId="1" applyNumberFormat="1" applyFont="1" applyBorder="1" applyAlignment="1">
      <alignment vertical="center"/>
    </xf>
    <xf numFmtId="178" fontId="8" fillId="0" borderId="32" xfId="1" applyNumberFormat="1" applyFont="1" applyBorder="1" applyAlignment="1">
      <alignment horizontal="right" vertical="center"/>
    </xf>
    <xf numFmtId="176" fontId="8" fillId="2" borderId="25" xfId="1" quotePrefix="1" applyNumberFormat="1" applyFont="1" applyFill="1" applyBorder="1" applyAlignment="1">
      <alignment horizontal="right" vertical="center"/>
    </xf>
    <xf numFmtId="176" fontId="8" fillId="2" borderId="25" xfId="1" applyNumberFormat="1" applyFont="1" applyFill="1" applyBorder="1" applyAlignment="1">
      <alignment horizontal="right" vertical="center"/>
    </xf>
    <xf numFmtId="176" fontId="5" fillId="0" borderId="33" xfId="1" applyNumberFormat="1" applyFont="1" applyBorder="1" applyAlignment="1">
      <alignment horizontal="center" vertical="center"/>
    </xf>
    <xf numFmtId="176" fontId="8" fillId="2" borderId="34" xfId="1" applyNumberFormat="1" applyFont="1" applyFill="1" applyBorder="1" applyAlignment="1">
      <alignment horizontal="right" vertical="center"/>
    </xf>
    <xf numFmtId="177" fontId="8" fillId="0" borderId="35" xfId="1" applyNumberFormat="1" applyFont="1" applyBorder="1" applyAlignment="1">
      <alignment horizontal="right" vertical="center"/>
    </xf>
    <xf numFmtId="176" fontId="8" fillId="2" borderId="36" xfId="1" applyNumberFormat="1" applyFont="1" applyFill="1" applyBorder="1" applyAlignment="1">
      <alignment horizontal="right" vertical="center"/>
    </xf>
    <xf numFmtId="177" fontId="8" fillId="0" borderId="37" xfId="1" applyNumberFormat="1" applyFont="1" applyBorder="1" applyAlignment="1">
      <alignment horizontal="right" vertical="center"/>
    </xf>
    <xf numFmtId="176" fontId="8" fillId="0" borderId="36" xfId="1" applyNumberFormat="1" applyFont="1" applyBorder="1" applyAlignment="1">
      <alignment vertical="center"/>
    </xf>
    <xf numFmtId="176" fontId="8" fillId="0" borderId="38" xfId="1" applyNumberFormat="1" applyFont="1" applyBorder="1" applyAlignment="1">
      <alignment vertical="center"/>
    </xf>
    <xf numFmtId="178" fontId="8" fillId="0" borderId="35" xfId="1" applyNumberFormat="1" applyFont="1" applyBorder="1" applyAlignment="1">
      <alignment vertical="center"/>
    </xf>
    <xf numFmtId="178" fontId="8" fillId="0" borderId="37" xfId="1" applyNumberFormat="1" applyFont="1" applyBorder="1" applyAlignment="1">
      <alignment horizontal="right" vertical="center"/>
    </xf>
    <xf numFmtId="176" fontId="8" fillId="0" borderId="30" xfId="1" quotePrefix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center" vertical="center" shrinkToFit="1"/>
    </xf>
    <xf numFmtId="176" fontId="5" fillId="0" borderId="1" xfId="1" applyNumberFormat="1" applyFont="1" applyBorder="1" applyAlignment="1">
      <alignment horizontal="center" vertical="center"/>
    </xf>
    <xf numFmtId="176" fontId="8" fillId="0" borderId="39" xfId="1" applyNumberFormat="1" applyFont="1" applyBorder="1" applyAlignment="1">
      <alignment horizontal="right" vertical="center"/>
    </xf>
    <xf numFmtId="177" fontId="8" fillId="0" borderId="40" xfId="1" applyNumberFormat="1" applyFont="1" applyBorder="1" applyAlignment="1">
      <alignment horizontal="right" vertical="center"/>
    </xf>
    <xf numFmtId="176" fontId="8" fillId="0" borderId="23" xfId="1" quotePrefix="1" applyNumberFormat="1" applyFont="1" applyBorder="1" applyAlignment="1">
      <alignment horizontal="right" vertical="center"/>
    </xf>
    <xf numFmtId="176" fontId="8" fillId="0" borderId="41" xfId="1" applyNumberFormat="1" applyFont="1" applyBorder="1" applyAlignment="1">
      <alignment vertical="center"/>
    </xf>
    <xf numFmtId="177" fontId="8" fillId="0" borderId="42" xfId="1" applyNumberFormat="1" applyFont="1" applyBorder="1" applyAlignment="1">
      <alignment horizontal="right" vertical="center"/>
    </xf>
    <xf numFmtId="176" fontId="8" fillId="0" borderId="23" xfId="1" applyNumberFormat="1" applyFont="1" applyBorder="1" applyAlignment="1">
      <alignment vertical="center"/>
    </xf>
    <xf numFmtId="178" fontId="8" fillId="0" borderId="40" xfId="1" applyNumberFormat="1" applyFont="1" applyBorder="1" applyAlignment="1">
      <alignment vertical="center"/>
    </xf>
    <xf numFmtId="178" fontId="8" fillId="0" borderId="42" xfId="1" applyNumberFormat="1" applyFont="1" applyBorder="1" applyAlignment="1">
      <alignment horizontal="right" vertical="center"/>
    </xf>
    <xf numFmtId="179" fontId="5" fillId="0" borderId="0" xfId="1" applyNumberFormat="1" applyFont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R40"/>
  <sheetViews>
    <sheetView tabSelected="1" view="pageBreakPreview" zoomScale="85" zoomScaleNormal="70" zoomScaleSheetLayoutView="85" workbookViewId="0">
      <selection activeCell="F19" sqref="F19"/>
    </sheetView>
  </sheetViews>
  <sheetFormatPr defaultColWidth="12.75" defaultRowHeight="17.649999999999999" customHeight="1"/>
  <cols>
    <col min="1" max="1" width="15.875" style="1" customWidth="1"/>
    <col min="2" max="3" width="16.625" style="1" customWidth="1"/>
    <col min="4" max="4" width="11.375" style="1" customWidth="1"/>
    <col min="5" max="6" width="16.625" style="1" customWidth="1"/>
    <col min="7" max="7" width="11.375" style="1" customWidth="1"/>
    <col min="8" max="9" width="16.625" style="1" customWidth="1"/>
    <col min="10" max="10" width="14.875" style="1" hidden="1" customWidth="1"/>
    <col min="11" max="11" width="11.375" style="1" customWidth="1"/>
    <col min="12" max="12" width="2.625" style="1" customWidth="1"/>
    <col min="13" max="15" width="16.625" style="1" customWidth="1"/>
    <col min="16" max="16384" width="12.75" style="1"/>
  </cols>
  <sheetData>
    <row r="2" spans="1:18" ht="36.7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8" ht="20.100000000000001" customHeight="1" thickBot="1">
      <c r="A3" s="2"/>
      <c r="B3" s="3"/>
      <c r="D3" s="4"/>
      <c r="E3" s="2"/>
      <c r="F3" s="3"/>
      <c r="G3" s="4"/>
      <c r="H3" s="5"/>
      <c r="I3" s="2"/>
      <c r="J3" s="2"/>
      <c r="K3" s="4"/>
      <c r="O3" s="6" t="s">
        <v>1</v>
      </c>
    </row>
    <row r="4" spans="1:18" ht="22.5" customHeight="1">
      <c r="A4" s="65" t="s">
        <v>2</v>
      </c>
      <c r="B4" s="68" t="s">
        <v>3</v>
      </c>
      <c r="C4" s="69"/>
      <c r="D4" s="69"/>
      <c r="E4" s="70" t="s">
        <v>4</v>
      </c>
      <c r="F4" s="71"/>
      <c r="G4" s="72"/>
      <c r="H4" s="70" t="s">
        <v>5</v>
      </c>
      <c r="I4" s="71"/>
      <c r="J4" s="71"/>
      <c r="K4" s="72"/>
      <c r="M4" s="73" t="str">
        <f>"【参考】"&amp;B5&amp;"普通交付税算定結果"</f>
        <v>【参考】令和７年度普通交付税算定結果</v>
      </c>
      <c r="N4" s="74"/>
      <c r="O4" s="75"/>
    </row>
    <row r="5" spans="1:18" ht="22.5" customHeight="1">
      <c r="A5" s="66"/>
      <c r="B5" s="7" t="s">
        <v>6</v>
      </c>
      <c r="C5" s="7" t="s">
        <v>7</v>
      </c>
      <c r="D5" s="76" t="s">
        <v>8</v>
      </c>
      <c r="E5" s="8" t="str">
        <f>B5</f>
        <v>令和７年度</v>
      </c>
      <c r="F5" s="7" t="str">
        <f>C5</f>
        <v>令和６年度</v>
      </c>
      <c r="G5" s="76" t="s">
        <v>8</v>
      </c>
      <c r="H5" s="8" t="str">
        <f>E5</f>
        <v>令和７年度</v>
      </c>
      <c r="I5" s="7" t="str">
        <f>F5</f>
        <v>令和６年度</v>
      </c>
      <c r="J5" s="9" t="s">
        <v>9</v>
      </c>
      <c r="K5" s="76" t="s">
        <v>8</v>
      </c>
      <c r="M5" s="10" t="s">
        <v>10</v>
      </c>
      <c r="N5" s="11" t="s">
        <v>11</v>
      </c>
      <c r="O5" s="12" t="s">
        <v>12</v>
      </c>
    </row>
    <row r="6" spans="1:18" ht="18" customHeight="1" thickBot="1">
      <c r="A6" s="67"/>
      <c r="B6" s="13" t="s">
        <v>13</v>
      </c>
      <c r="C6" s="13" t="s">
        <v>14</v>
      </c>
      <c r="D6" s="77"/>
      <c r="E6" s="14" t="s">
        <v>15</v>
      </c>
      <c r="F6" s="15" t="s">
        <v>16</v>
      </c>
      <c r="G6" s="77"/>
      <c r="H6" s="16" t="s">
        <v>17</v>
      </c>
      <c r="I6" s="15" t="s">
        <v>18</v>
      </c>
      <c r="J6" s="17"/>
      <c r="K6" s="77"/>
      <c r="M6" s="18" t="s">
        <v>19</v>
      </c>
      <c r="N6" s="15" t="s">
        <v>20</v>
      </c>
      <c r="O6" s="19" t="s">
        <v>21</v>
      </c>
    </row>
    <row r="7" spans="1:18" s="30" customFormat="1" ht="22.5" customHeight="1" thickBot="1">
      <c r="A7" s="20" t="s">
        <v>22</v>
      </c>
      <c r="B7" s="21">
        <v>52854239</v>
      </c>
      <c r="C7" s="21">
        <v>46351518</v>
      </c>
      <c r="D7" s="22">
        <f>((B7/C7)-1)*100</f>
        <v>14.029143554694379</v>
      </c>
      <c r="E7" s="23" t="s">
        <v>23</v>
      </c>
      <c r="F7" s="21">
        <v>4346730</v>
      </c>
      <c r="G7" s="24">
        <f t="shared" ref="G7:G37" si="0">((E7/F7)-1)*100</f>
        <v>-100</v>
      </c>
      <c r="H7" s="25">
        <f>B7+E7</f>
        <v>52854239</v>
      </c>
      <c r="I7" s="26">
        <f>C7+F7</f>
        <v>50698248</v>
      </c>
      <c r="J7" s="27">
        <f>H7-I7</f>
        <v>2155991</v>
      </c>
      <c r="K7" s="24">
        <f>((H7/I7)-1)*100</f>
        <v>4.252594685323241</v>
      </c>
      <c r="L7" s="1"/>
      <c r="M7" s="28">
        <v>183043900</v>
      </c>
      <c r="N7" s="21">
        <v>130093475</v>
      </c>
      <c r="O7" s="29">
        <f>M7-N7</f>
        <v>52950425</v>
      </c>
      <c r="P7" s="1"/>
      <c r="Q7" s="1"/>
      <c r="R7" s="1"/>
    </row>
    <row r="8" spans="1:18" s="30" customFormat="1" ht="22.5" customHeight="1" thickBot="1">
      <c r="A8" s="31" t="s">
        <v>24</v>
      </c>
      <c r="B8" s="32">
        <f>B7</f>
        <v>52854239</v>
      </c>
      <c r="C8" s="32">
        <f>C7</f>
        <v>46351518</v>
      </c>
      <c r="D8" s="33">
        <f>((B8/C8)-1)*100</f>
        <v>14.029143554694379</v>
      </c>
      <c r="E8" s="34" t="str">
        <f>E7</f>
        <v>0</v>
      </c>
      <c r="F8" s="35">
        <f>F7</f>
        <v>4346730</v>
      </c>
      <c r="G8" s="36">
        <f>((E8/F8)-1)*100</f>
        <v>-100</v>
      </c>
      <c r="H8" s="37">
        <f>H7</f>
        <v>52854239</v>
      </c>
      <c r="I8" s="38">
        <f>I7</f>
        <v>50698248</v>
      </c>
      <c r="J8" s="39">
        <f>J7</f>
        <v>2155991</v>
      </c>
      <c r="K8" s="36">
        <f>((H8/I8)-1)*100</f>
        <v>4.252594685323241</v>
      </c>
      <c r="L8" s="1"/>
      <c r="M8" s="34">
        <f>M7</f>
        <v>183043900</v>
      </c>
      <c r="N8" s="35">
        <f>N7</f>
        <v>130093475</v>
      </c>
      <c r="O8" s="40">
        <f t="shared" ref="O8:O36" si="1">M8-N8</f>
        <v>52950425</v>
      </c>
      <c r="P8" s="1"/>
      <c r="Q8" s="1"/>
      <c r="R8" s="1"/>
    </row>
    <row r="9" spans="1:18" s="30" customFormat="1" ht="22.5" customHeight="1">
      <c r="A9" s="20" t="s">
        <v>25</v>
      </c>
      <c r="B9" s="21">
        <v>18347596</v>
      </c>
      <c r="C9" s="21">
        <v>17035200</v>
      </c>
      <c r="D9" s="22">
        <f t="shared" ref="D9:D22" si="2">((B9/C9)-1)*100</f>
        <v>7.704024607870763</v>
      </c>
      <c r="E9" s="41" t="s">
        <v>23</v>
      </c>
      <c r="F9" s="21">
        <v>1305716</v>
      </c>
      <c r="G9" s="24">
        <f t="shared" si="0"/>
        <v>-100</v>
      </c>
      <c r="H9" s="25">
        <f t="shared" ref="H9:I22" si="3">B9+E9</f>
        <v>18347596</v>
      </c>
      <c r="I9" s="26">
        <f t="shared" si="3"/>
        <v>18340916</v>
      </c>
      <c r="J9" s="27">
        <f t="shared" ref="J9:J21" si="4">H9-I9</f>
        <v>6680</v>
      </c>
      <c r="K9" s="24">
        <f t="shared" ref="K9:K22" si="5">((H9/I9)-1)*100</f>
        <v>3.642129978678188E-2</v>
      </c>
      <c r="L9" s="1"/>
      <c r="M9" s="42">
        <v>96835421</v>
      </c>
      <c r="N9" s="21">
        <v>78436940</v>
      </c>
      <c r="O9" s="29">
        <f t="shared" si="1"/>
        <v>18398481</v>
      </c>
      <c r="P9" s="1"/>
      <c r="Q9" s="1"/>
      <c r="R9" s="1"/>
    </row>
    <row r="10" spans="1:18" s="30" customFormat="1" ht="22.5" customHeight="1">
      <c r="A10" s="20" t="s">
        <v>26</v>
      </c>
      <c r="B10" s="21">
        <v>11872938</v>
      </c>
      <c r="C10" s="21">
        <v>11813809</v>
      </c>
      <c r="D10" s="22">
        <f t="shared" si="2"/>
        <v>0.50050749931711547</v>
      </c>
      <c r="E10" s="42" t="s">
        <v>27</v>
      </c>
      <c r="F10" s="21">
        <v>98041</v>
      </c>
      <c r="G10" s="24">
        <f t="shared" si="0"/>
        <v>-100</v>
      </c>
      <c r="H10" s="25">
        <f t="shared" si="3"/>
        <v>11872938</v>
      </c>
      <c r="I10" s="26">
        <f t="shared" si="3"/>
        <v>11911850</v>
      </c>
      <c r="J10" s="27">
        <f t="shared" si="4"/>
        <v>-38912</v>
      </c>
      <c r="K10" s="24">
        <f t="shared" si="5"/>
        <v>-0.3266663028832606</v>
      </c>
      <c r="L10" s="1"/>
      <c r="M10" s="42">
        <v>25337962</v>
      </c>
      <c r="N10" s="21">
        <v>13451709</v>
      </c>
      <c r="O10" s="29">
        <f t="shared" si="1"/>
        <v>11886253</v>
      </c>
      <c r="P10" s="1"/>
      <c r="Q10" s="1"/>
      <c r="R10" s="1"/>
    </row>
    <row r="11" spans="1:18" s="30" customFormat="1" ht="22.5" customHeight="1">
      <c r="A11" s="20" t="s">
        <v>28</v>
      </c>
      <c r="B11" s="21">
        <v>6554325</v>
      </c>
      <c r="C11" s="21">
        <v>6616164</v>
      </c>
      <c r="D11" s="22">
        <f t="shared" si="2"/>
        <v>-0.9346654647617525</v>
      </c>
      <c r="E11" s="42" t="s">
        <v>27</v>
      </c>
      <c r="F11" s="21">
        <v>60907</v>
      </c>
      <c r="G11" s="24">
        <f t="shared" si="0"/>
        <v>-100</v>
      </c>
      <c r="H11" s="25">
        <f t="shared" si="3"/>
        <v>6554325</v>
      </c>
      <c r="I11" s="26">
        <f t="shared" si="3"/>
        <v>6677071</v>
      </c>
      <c r="J11" s="27">
        <f t="shared" si="4"/>
        <v>-122746</v>
      </c>
      <c r="K11" s="24">
        <f t="shared" si="5"/>
        <v>-1.8383210242934322</v>
      </c>
      <c r="L11" s="1"/>
      <c r="M11" s="42">
        <v>13881204</v>
      </c>
      <c r="N11" s="21">
        <v>7319585</v>
      </c>
      <c r="O11" s="29">
        <f t="shared" si="1"/>
        <v>6561619</v>
      </c>
      <c r="P11" s="1"/>
      <c r="Q11" s="1"/>
      <c r="R11" s="1"/>
    </row>
    <row r="12" spans="1:18" s="30" customFormat="1" ht="22.5" customHeight="1">
      <c r="A12" s="20" t="s">
        <v>29</v>
      </c>
      <c r="B12" s="21">
        <v>5038513</v>
      </c>
      <c r="C12" s="21">
        <v>5123739</v>
      </c>
      <c r="D12" s="22">
        <f t="shared" si="2"/>
        <v>-1.6633556080822953</v>
      </c>
      <c r="E12" s="42" t="s">
        <v>27</v>
      </c>
      <c r="F12" s="21">
        <v>51869</v>
      </c>
      <c r="G12" s="24">
        <f t="shared" si="0"/>
        <v>-100</v>
      </c>
      <c r="H12" s="25">
        <f t="shared" si="3"/>
        <v>5038513</v>
      </c>
      <c r="I12" s="26">
        <f t="shared" si="3"/>
        <v>5175608</v>
      </c>
      <c r="J12" s="27">
        <f t="shared" si="4"/>
        <v>-137095</v>
      </c>
      <c r="K12" s="24">
        <f t="shared" si="5"/>
        <v>-2.6488675340172629</v>
      </c>
      <c r="L12" s="1"/>
      <c r="M12" s="42">
        <v>12126814</v>
      </c>
      <c r="N12" s="21">
        <v>7081929</v>
      </c>
      <c r="O12" s="29">
        <f t="shared" si="1"/>
        <v>5044885</v>
      </c>
      <c r="P12" s="1"/>
      <c r="Q12" s="1"/>
      <c r="R12" s="1"/>
    </row>
    <row r="13" spans="1:18" s="30" customFormat="1" ht="22.5" customHeight="1">
      <c r="A13" s="43" t="s">
        <v>30</v>
      </c>
      <c r="B13" s="44">
        <v>7209642</v>
      </c>
      <c r="C13" s="44">
        <v>6972660</v>
      </c>
      <c r="D13" s="45">
        <f t="shared" si="2"/>
        <v>3.3987316174888704</v>
      </c>
      <c r="E13" s="46" t="s">
        <v>27</v>
      </c>
      <c r="F13" s="44">
        <v>35886</v>
      </c>
      <c r="G13" s="47">
        <f t="shared" si="0"/>
        <v>-100</v>
      </c>
      <c r="H13" s="48">
        <f t="shared" si="3"/>
        <v>7209642</v>
      </c>
      <c r="I13" s="49">
        <f t="shared" si="3"/>
        <v>7008546</v>
      </c>
      <c r="J13" s="50">
        <f t="shared" si="4"/>
        <v>201096</v>
      </c>
      <c r="K13" s="47">
        <f t="shared" si="5"/>
        <v>2.869296998264681</v>
      </c>
      <c r="L13" s="1"/>
      <c r="M13" s="46">
        <v>12032309</v>
      </c>
      <c r="N13" s="44">
        <v>4816344</v>
      </c>
      <c r="O13" s="51">
        <f t="shared" si="1"/>
        <v>7215965</v>
      </c>
      <c r="P13" s="1"/>
      <c r="Q13" s="1"/>
      <c r="R13" s="1"/>
    </row>
    <row r="14" spans="1:18" s="30" customFormat="1" ht="22.5" customHeight="1">
      <c r="A14" s="20" t="s">
        <v>31</v>
      </c>
      <c r="B14" s="21">
        <v>7037952</v>
      </c>
      <c r="C14" s="21">
        <v>6849788</v>
      </c>
      <c r="D14" s="22">
        <f t="shared" si="2"/>
        <v>2.7470047248177698</v>
      </c>
      <c r="E14" s="42" t="s">
        <v>27</v>
      </c>
      <c r="F14" s="21">
        <v>76778</v>
      </c>
      <c r="G14" s="24">
        <f t="shared" si="0"/>
        <v>-100</v>
      </c>
      <c r="H14" s="25">
        <f t="shared" si="3"/>
        <v>7037952</v>
      </c>
      <c r="I14" s="26">
        <f t="shared" si="3"/>
        <v>6926566</v>
      </c>
      <c r="J14" s="27">
        <f t="shared" si="4"/>
        <v>111386</v>
      </c>
      <c r="K14" s="24">
        <f t="shared" si="5"/>
        <v>1.6080984430091316</v>
      </c>
      <c r="L14" s="1"/>
      <c r="M14" s="42">
        <v>15955469</v>
      </c>
      <c r="N14" s="21">
        <v>8909133</v>
      </c>
      <c r="O14" s="29">
        <f t="shared" si="1"/>
        <v>7046336</v>
      </c>
      <c r="P14" s="1"/>
      <c r="Q14" s="1"/>
      <c r="R14" s="1"/>
    </row>
    <row r="15" spans="1:18" s="30" customFormat="1" ht="22.5" customHeight="1">
      <c r="A15" s="20" t="s">
        <v>32</v>
      </c>
      <c r="B15" s="21">
        <v>8684505</v>
      </c>
      <c r="C15" s="21">
        <v>8798932</v>
      </c>
      <c r="D15" s="22">
        <f t="shared" si="2"/>
        <v>-1.3004646473003811</v>
      </c>
      <c r="E15" s="42" t="s">
        <v>27</v>
      </c>
      <c r="F15" s="21">
        <v>31404</v>
      </c>
      <c r="G15" s="24">
        <f t="shared" si="0"/>
        <v>-100</v>
      </c>
      <c r="H15" s="25">
        <f t="shared" si="3"/>
        <v>8684505</v>
      </c>
      <c r="I15" s="26">
        <f t="shared" si="3"/>
        <v>8830336</v>
      </c>
      <c r="J15" s="27">
        <f t="shared" si="4"/>
        <v>-145831</v>
      </c>
      <c r="K15" s="24">
        <f t="shared" si="5"/>
        <v>-1.6514773616768341</v>
      </c>
      <c r="L15" s="1"/>
      <c r="M15" s="42">
        <v>12706708</v>
      </c>
      <c r="N15" s="21">
        <v>4015526</v>
      </c>
      <c r="O15" s="29">
        <f t="shared" si="1"/>
        <v>8691182</v>
      </c>
      <c r="P15" s="1"/>
      <c r="Q15" s="1"/>
      <c r="R15" s="1"/>
    </row>
    <row r="16" spans="1:18" s="30" customFormat="1" ht="22.5" customHeight="1">
      <c r="A16" s="20" t="s">
        <v>33</v>
      </c>
      <c r="B16" s="21">
        <v>10615097</v>
      </c>
      <c r="C16" s="21">
        <v>11062769</v>
      </c>
      <c r="D16" s="22">
        <f t="shared" si="2"/>
        <v>-4.0466541423761049</v>
      </c>
      <c r="E16" s="42" t="s">
        <v>27</v>
      </c>
      <c r="F16" s="21">
        <v>33036</v>
      </c>
      <c r="G16" s="24">
        <f t="shared" si="0"/>
        <v>-100</v>
      </c>
      <c r="H16" s="25">
        <f t="shared" si="3"/>
        <v>10615097</v>
      </c>
      <c r="I16" s="26">
        <f t="shared" si="3"/>
        <v>11095805</v>
      </c>
      <c r="J16" s="27">
        <f t="shared" si="4"/>
        <v>-480708</v>
      </c>
      <c r="K16" s="24">
        <f t="shared" si="5"/>
        <v>-4.3323400149876452</v>
      </c>
      <c r="L16" s="1"/>
      <c r="M16" s="42">
        <v>15356144</v>
      </c>
      <c r="N16" s="21">
        <v>4732978</v>
      </c>
      <c r="O16" s="29">
        <f t="shared" si="1"/>
        <v>10623166</v>
      </c>
      <c r="P16" s="1"/>
      <c r="Q16" s="1"/>
      <c r="R16" s="1"/>
    </row>
    <row r="17" spans="1:18" s="30" customFormat="1" ht="22.5" customHeight="1">
      <c r="A17" s="20" t="s">
        <v>34</v>
      </c>
      <c r="B17" s="21">
        <v>6762858</v>
      </c>
      <c r="C17" s="21">
        <v>6350480</v>
      </c>
      <c r="D17" s="22">
        <f t="shared" si="2"/>
        <v>6.4936508736347598</v>
      </c>
      <c r="E17" s="42" t="s">
        <v>27</v>
      </c>
      <c r="F17" s="21">
        <v>35819</v>
      </c>
      <c r="G17" s="24">
        <f>((E17/F17)-1)*100</f>
        <v>-100</v>
      </c>
      <c r="H17" s="25">
        <f t="shared" si="3"/>
        <v>6762858</v>
      </c>
      <c r="I17" s="26">
        <f t="shared" si="3"/>
        <v>6386299</v>
      </c>
      <c r="J17" s="27">
        <f t="shared" si="4"/>
        <v>376559</v>
      </c>
      <c r="K17" s="24">
        <f t="shared" si="5"/>
        <v>5.8963571859068864</v>
      </c>
      <c r="L17" s="1"/>
      <c r="M17" s="42">
        <v>11596551</v>
      </c>
      <c r="N17" s="21">
        <v>4827599</v>
      </c>
      <c r="O17" s="29">
        <f t="shared" si="1"/>
        <v>6768952</v>
      </c>
      <c r="P17" s="1"/>
      <c r="Q17" s="1"/>
      <c r="R17" s="1"/>
    </row>
    <row r="18" spans="1:18" s="30" customFormat="1" ht="22.5" customHeight="1">
      <c r="A18" s="43" t="s">
        <v>35</v>
      </c>
      <c r="B18" s="44">
        <v>5049290</v>
      </c>
      <c r="C18" s="44">
        <v>4821585</v>
      </c>
      <c r="D18" s="45">
        <f t="shared" si="2"/>
        <v>4.7226171476806966</v>
      </c>
      <c r="E18" s="46" t="s">
        <v>27</v>
      </c>
      <c r="F18" s="44">
        <v>48803</v>
      </c>
      <c r="G18" s="47">
        <f t="shared" si="0"/>
        <v>-100</v>
      </c>
      <c r="H18" s="48">
        <f t="shared" si="3"/>
        <v>5049290</v>
      </c>
      <c r="I18" s="49">
        <f t="shared" si="3"/>
        <v>4870388</v>
      </c>
      <c r="J18" s="50">
        <f t="shared" si="4"/>
        <v>178902</v>
      </c>
      <c r="K18" s="47">
        <f t="shared" si="5"/>
        <v>3.6732597074401463</v>
      </c>
      <c r="L18" s="1"/>
      <c r="M18" s="46">
        <v>10551272</v>
      </c>
      <c r="N18" s="44">
        <v>5496438</v>
      </c>
      <c r="O18" s="51">
        <f t="shared" si="1"/>
        <v>5054834</v>
      </c>
      <c r="P18" s="1"/>
      <c r="Q18" s="1"/>
      <c r="R18" s="1"/>
    </row>
    <row r="19" spans="1:18" s="30" customFormat="1" ht="22.5" customHeight="1">
      <c r="A19" s="20" t="s">
        <v>36</v>
      </c>
      <c r="B19" s="21">
        <v>6659107</v>
      </c>
      <c r="C19" s="21">
        <v>6556188</v>
      </c>
      <c r="D19" s="22">
        <f t="shared" si="2"/>
        <v>1.5697994017255246</v>
      </c>
      <c r="E19" s="42" t="s">
        <v>27</v>
      </c>
      <c r="F19" s="21">
        <v>40894</v>
      </c>
      <c r="G19" s="24">
        <f t="shared" si="0"/>
        <v>-100</v>
      </c>
      <c r="H19" s="25">
        <f t="shared" si="3"/>
        <v>6659107</v>
      </c>
      <c r="I19" s="26">
        <f t="shared" si="3"/>
        <v>6597082</v>
      </c>
      <c r="J19" s="27">
        <f t="shared" si="4"/>
        <v>62025</v>
      </c>
      <c r="K19" s="24">
        <f t="shared" si="5"/>
        <v>0.94018840450975638</v>
      </c>
      <c r="L19" s="1"/>
      <c r="M19" s="42">
        <v>11984644</v>
      </c>
      <c r="N19" s="21">
        <v>5319239</v>
      </c>
      <c r="O19" s="29">
        <f t="shared" si="1"/>
        <v>6665405</v>
      </c>
      <c r="P19" s="1"/>
      <c r="Q19" s="1"/>
      <c r="R19" s="1"/>
    </row>
    <row r="20" spans="1:18" s="30" customFormat="1" ht="22.5" customHeight="1">
      <c r="A20" s="20" t="s">
        <v>37</v>
      </c>
      <c r="B20" s="21">
        <v>13047836</v>
      </c>
      <c r="C20" s="21">
        <v>12999069</v>
      </c>
      <c r="D20" s="22">
        <f t="shared" si="2"/>
        <v>0.37515763628919174</v>
      </c>
      <c r="E20" s="42" t="s">
        <v>27</v>
      </c>
      <c r="F20" s="21">
        <v>44881</v>
      </c>
      <c r="G20" s="24">
        <f t="shared" si="0"/>
        <v>-100</v>
      </c>
      <c r="H20" s="25">
        <f t="shared" si="3"/>
        <v>13047836</v>
      </c>
      <c r="I20" s="26">
        <f t="shared" si="3"/>
        <v>13043950</v>
      </c>
      <c r="J20" s="27">
        <f t="shared" si="4"/>
        <v>3886</v>
      </c>
      <c r="K20" s="24">
        <f t="shared" si="5"/>
        <v>2.9791589204197777E-2</v>
      </c>
      <c r="L20" s="1"/>
      <c r="M20" s="42">
        <v>18572838</v>
      </c>
      <c r="N20" s="21">
        <v>5515242</v>
      </c>
      <c r="O20" s="29">
        <f t="shared" si="1"/>
        <v>13057596</v>
      </c>
      <c r="P20" s="1"/>
      <c r="Q20" s="1"/>
      <c r="R20" s="1"/>
    </row>
    <row r="21" spans="1:18" s="30" customFormat="1" ht="22.5" customHeight="1">
      <c r="A21" s="20" t="s">
        <v>38</v>
      </c>
      <c r="B21" s="21">
        <v>9090015</v>
      </c>
      <c r="C21" s="21">
        <v>8926949</v>
      </c>
      <c r="D21" s="22">
        <f t="shared" si="2"/>
        <v>1.826671128064028</v>
      </c>
      <c r="E21" s="42" t="s">
        <v>27</v>
      </c>
      <c r="F21" s="21">
        <v>28754</v>
      </c>
      <c r="G21" s="24">
        <f t="shared" si="0"/>
        <v>-100</v>
      </c>
      <c r="H21" s="25">
        <f t="shared" si="3"/>
        <v>9090015</v>
      </c>
      <c r="I21" s="26">
        <f t="shared" si="3"/>
        <v>8955703</v>
      </c>
      <c r="J21" s="27">
        <f t="shared" si="4"/>
        <v>134312</v>
      </c>
      <c r="K21" s="24">
        <f t="shared" si="5"/>
        <v>1.4997370948991895</v>
      </c>
      <c r="L21" s="1"/>
      <c r="M21" s="42">
        <v>12726214</v>
      </c>
      <c r="N21" s="21">
        <v>3629512</v>
      </c>
      <c r="O21" s="29">
        <f t="shared" si="1"/>
        <v>9096702</v>
      </c>
      <c r="P21" s="1"/>
      <c r="Q21" s="1"/>
      <c r="R21" s="1"/>
    </row>
    <row r="22" spans="1:18" s="30" customFormat="1" ht="22.5" customHeight="1" thickBot="1">
      <c r="A22" s="20" t="s">
        <v>39</v>
      </c>
      <c r="B22" s="21">
        <v>5081103</v>
      </c>
      <c r="C22" s="21">
        <v>5003255</v>
      </c>
      <c r="D22" s="22">
        <f t="shared" si="2"/>
        <v>1.5559470784519247</v>
      </c>
      <c r="E22" s="42" t="s">
        <v>27</v>
      </c>
      <c r="F22" s="21">
        <v>29715</v>
      </c>
      <c r="G22" s="24">
        <f>((E22/F22)-1)*100</f>
        <v>-100</v>
      </c>
      <c r="H22" s="25">
        <f t="shared" si="3"/>
        <v>5081103</v>
      </c>
      <c r="I22" s="26">
        <f t="shared" si="3"/>
        <v>5032970</v>
      </c>
      <c r="J22" s="27">
        <f>H22-I22</f>
        <v>48133</v>
      </c>
      <c r="K22" s="24">
        <f t="shared" si="5"/>
        <v>0.956353803022858</v>
      </c>
      <c r="L22" s="1"/>
      <c r="M22" s="42">
        <v>9001917</v>
      </c>
      <c r="N22" s="21">
        <v>3916084</v>
      </c>
      <c r="O22" s="29">
        <f t="shared" si="1"/>
        <v>5085833</v>
      </c>
      <c r="P22" s="1"/>
      <c r="Q22" s="1"/>
      <c r="R22" s="1"/>
    </row>
    <row r="23" spans="1:18" s="30" customFormat="1" ht="22.5" customHeight="1" thickBot="1">
      <c r="A23" s="31" t="s">
        <v>40</v>
      </c>
      <c r="B23" s="32">
        <f>SUM(B9:B22)</f>
        <v>121050777</v>
      </c>
      <c r="C23" s="32">
        <f>SUM(C9:C22)</f>
        <v>118930587</v>
      </c>
      <c r="D23" s="33">
        <f>((B23/C23)-1)*100</f>
        <v>1.7827121293868764</v>
      </c>
      <c r="E23" s="52" t="s">
        <v>23</v>
      </c>
      <c r="F23" s="35">
        <f t="shared" ref="F23" si="6">SUM(F9:F22)</f>
        <v>1922503</v>
      </c>
      <c r="G23" s="36">
        <f>((E23/F23)-1)*100</f>
        <v>-100</v>
      </c>
      <c r="H23" s="37">
        <f t="shared" ref="H23:J23" si="7">SUM(H9:H22)</f>
        <v>121050777</v>
      </c>
      <c r="I23" s="38">
        <f>SUM(I9:I22)</f>
        <v>120853090</v>
      </c>
      <c r="J23" s="39">
        <f t="shared" si="7"/>
        <v>197687</v>
      </c>
      <c r="K23" s="36">
        <f>((H23/I23)-1)*100</f>
        <v>0.16357628919541067</v>
      </c>
      <c r="L23" s="1"/>
      <c r="M23" s="34">
        <f t="shared" ref="M23" si="8">SUM(M9:M22)</f>
        <v>278665467</v>
      </c>
      <c r="N23" s="35">
        <f t="shared" ref="N23" si="9">SUM(N9:N22)</f>
        <v>157468258</v>
      </c>
      <c r="O23" s="40">
        <f t="shared" si="1"/>
        <v>121197209</v>
      </c>
      <c r="P23" s="1"/>
      <c r="Q23" s="1"/>
      <c r="R23" s="1"/>
    </row>
    <row r="24" spans="1:18" s="30" customFormat="1" ht="22.5" customHeight="1">
      <c r="A24" s="20" t="s">
        <v>41</v>
      </c>
      <c r="B24" s="21">
        <v>3454274</v>
      </c>
      <c r="C24" s="21">
        <v>3163122</v>
      </c>
      <c r="D24" s="22">
        <f t="shared" ref="D24:D35" si="10">((B24/C24)-1)*100</f>
        <v>9.204576997030145</v>
      </c>
      <c r="E24" s="42" t="s">
        <v>27</v>
      </c>
      <c r="F24" s="21">
        <v>11969</v>
      </c>
      <c r="G24" s="24">
        <f t="shared" si="0"/>
        <v>-100</v>
      </c>
      <c r="H24" s="25">
        <f t="shared" ref="H24:I35" si="11">B24+E24</f>
        <v>3454274</v>
      </c>
      <c r="I24" s="26">
        <f t="shared" si="11"/>
        <v>3175091</v>
      </c>
      <c r="J24" s="27">
        <f t="shared" ref="J24:J34" si="12">H24-I24</f>
        <v>279183</v>
      </c>
      <c r="K24" s="24">
        <f t="shared" ref="K24:K35" si="13">((H24/I24)-1)*100</f>
        <v>8.7929133369720738</v>
      </c>
      <c r="L24" s="1"/>
      <c r="M24" s="42">
        <v>5243202</v>
      </c>
      <c r="N24" s="21">
        <v>1786173</v>
      </c>
      <c r="O24" s="29">
        <f t="shared" si="1"/>
        <v>3457029</v>
      </c>
      <c r="P24" s="1"/>
      <c r="Q24" s="1"/>
      <c r="R24" s="1"/>
    </row>
    <row r="25" spans="1:18" s="30" customFormat="1" ht="22.5" customHeight="1">
      <c r="A25" s="20" t="s">
        <v>42</v>
      </c>
      <c r="B25" s="21">
        <v>1129613</v>
      </c>
      <c r="C25" s="21">
        <v>1036034</v>
      </c>
      <c r="D25" s="22">
        <f t="shared" si="10"/>
        <v>9.0324255767667783</v>
      </c>
      <c r="E25" s="42" t="s">
        <v>27</v>
      </c>
      <c r="F25" s="21">
        <v>17454</v>
      </c>
      <c r="G25" s="24">
        <f t="shared" si="0"/>
        <v>-100</v>
      </c>
      <c r="H25" s="25">
        <f t="shared" si="11"/>
        <v>1129613</v>
      </c>
      <c r="I25" s="26">
        <f t="shared" si="11"/>
        <v>1053488</v>
      </c>
      <c r="J25" s="27">
        <f t="shared" si="12"/>
        <v>76125</v>
      </c>
      <c r="K25" s="24">
        <f t="shared" si="13"/>
        <v>7.2259959297115817</v>
      </c>
      <c r="L25" s="1"/>
      <c r="M25" s="42">
        <v>3201744</v>
      </c>
      <c r="N25" s="21">
        <v>2070449</v>
      </c>
      <c r="O25" s="29">
        <f t="shared" si="1"/>
        <v>1131295</v>
      </c>
      <c r="P25" s="1"/>
      <c r="Q25" s="1"/>
      <c r="R25" s="1"/>
    </row>
    <row r="26" spans="1:18" s="30" customFormat="1" ht="22.5" customHeight="1">
      <c r="A26" s="20" t="s">
        <v>43</v>
      </c>
      <c r="B26" s="21">
        <v>1584948</v>
      </c>
      <c r="C26" s="21">
        <v>1482063</v>
      </c>
      <c r="D26" s="22">
        <f t="shared" si="10"/>
        <v>6.9420125865094828</v>
      </c>
      <c r="E26" s="42" t="s">
        <v>27</v>
      </c>
      <c r="F26" s="21">
        <v>12973</v>
      </c>
      <c r="G26" s="24">
        <f t="shared" si="0"/>
        <v>-100</v>
      </c>
      <c r="H26" s="25">
        <f t="shared" si="11"/>
        <v>1584948</v>
      </c>
      <c r="I26" s="26">
        <f t="shared" si="11"/>
        <v>1495036</v>
      </c>
      <c r="J26" s="27">
        <f t="shared" si="12"/>
        <v>89912</v>
      </c>
      <c r="K26" s="24">
        <f t="shared" si="13"/>
        <v>6.0140357824159496</v>
      </c>
      <c r="L26" s="1"/>
      <c r="M26" s="42">
        <v>3032332</v>
      </c>
      <c r="N26" s="21">
        <v>1445791</v>
      </c>
      <c r="O26" s="29">
        <f t="shared" si="1"/>
        <v>1586541</v>
      </c>
      <c r="P26" s="1"/>
      <c r="Q26" s="1"/>
      <c r="R26" s="1"/>
    </row>
    <row r="27" spans="1:18" s="30" customFormat="1" ht="22.5" customHeight="1">
      <c r="A27" s="20" t="s">
        <v>44</v>
      </c>
      <c r="B27" s="21">
        <v>3332528</v>
      </c>
      <c r="C27" s="21">
        <v>3571012</v>
      </c>
      <c r="D27" s="22">
        <f t="shared" si="10"/>
        <v>-6.6783309605232377</v>
      </c>
      <c r="E27" s="42" t="s">
        <v>27</v>
      </c>
      <c r="F27" s="21">
        <v>13907</v>
      </c>
      <c r="G27" s="24">
        <f t="shared" si="0"/>
        <v>-100</v>
      </c>
      <c r="H27" s="25">
        <f t="shared" si="11"/>
        <v>3332528</v>
      </c>
      <c r="I27" s="26">
        <f t="shared" si="11"/>
        <v>3584919</v>
      </c>
      <c r="J27" s="27">
        <f t="shared" si="12"/>
        <v>-252391</v>
      </c>
      <c r="K27" s="24">
        <f t="shared" si="13"/>
        <v>-7.0403543287867905</v>
      </c>
      <c r="L27" s="1"/>
      <c r="M27" s="42">
        <v>5048436</v>
      </c>
      <c r="N27" s="21">
        <v>1713255</v>
      </c>
      <c r="O27" s="29">
        <f t="shared" si="1"/>
        <v>3335181</v>
      </c>
      <c r="P27" s="1"/>
      <c r="Q27" s="1"/>
      <c r="R27" s="1"/>
    </row>
    <row r="28" spans="1:18" s="30" customFormat="1" ht="22.5" customHeight="1">
      <c r="A28" s="43" t="s">
        <v>45</v>
      </c>
      <c r="B28" s="44">
        <v>792897</v>
      </c>
      <c r="C28" s="44">
        <v>769491</v>
      </c>
      <c r="D28" s="45">
        <f t="shared" si="10"/>
        <v>3.0417509756449412</v>
      </c>
      <c r="E28" s="46" t="s">
        <v>27</v>
      </c>
      <c r="F28" s="44">
        <v>1831</v>
      </c>
      <c r="G28" s="47">
        <f t="shared" si="0"/>
        <v>-100</v>
      </c>
      <c r="H28" s="48">
        <f t="shared" si="11"/>
        <v>792897</v>
      </c>
      <c r="I28" s="49">
        <f t="shared" si="11"/>
        <v>771322</v>
      </c>
      <c r="J28" s="50">
        <f t="shared" si="12"/>
        <v>21575</v>
      </c>
      <c r="K28" s="47">
        <f t="shared" si="13"/>
        <v>2.7971456797550198</v>
      </c>
      <c r="L28" s="1"/>
      <c r="M28" s="46">
        <v>965540</v>
      </c>
      <c r="N28" s="44">
        <v>172136</v>
      </c>
      <c r="O28" s="51">
        <f t="shared" si="1"/>
        <v>793404</v>
      </c>
      <c r="P28" s="1"/>
      <c r="Q28" s="1"/>
      <c r="R28" s="1"/>
    </row>
    <row r="29" spans="1:18" s="30" customFormat="1" ht="22.5" customHeight="1">
      <c r="A29" s="20" t="s">
        <v>46</v>
      </c>
      <c r="B29" s="21">
        <v>4443988</v>
      </c>
      <c r="C29" s="21">
        <v>4670277</v>
      </c>
      <c r="D29" s="22">
        <f t="shared" si="10"/>
        <v>-4.8453014671292483</v>
      </c>
      <c r="E29" s="42" t="s">
        <v>27</v>
      </c>
      <c r="F29" s="21">
        <v>16183</v>
      </c>
      <c r="G29" s="24">
        <f t="shared" si="0"/>
        <v>-100</v>
      </c>
      <c r="H29" s="25">
        <f t="shared" si="11"/>
        <v>4443988</v>
      </c>
      <c r="I29" s="26">
        <f t="shared" si="11"/>
        <v>4686460</v>
      </c>
      <c r="J29" s="27">
        <f t="shared" si="12"/>
        <v>-242472</v>
      </c>
      <c r="K29" s="24">
        <f t="shared" si="13"/>
        <v>-5.1738839123773639</v>
      </c>
      <c r="L29" s="1"/>
      <c r="M29" s="42">
        <v>6602666</v>
      </c>
      <c r="N29" s="21">
        <v>2155208</v>
      </c>
      <c r="O29" s="29">
        <f t="shared" si="1"/>
        <v>4447458</v>
      </c>
      <c r="P29" s="1"/>
      <c r="Q29" s="1"/>
      <c r="R29" s="1"/>
    </row>
    <row r="30" spans="1:18" s="30" customFormat="1" ht="22.5" customHeight="1">
      <c r="A30" s="20" t="s">
        <v>47</v>
      </c>
      <c r="B30" s="21">
        <v>1967812</v>
      </c>
      <c r="C30" s="21">
        <v>1922901</v>
      </c>
      <c r="D30" s="22">
        <f t="shared" si="10"/>
        <v>2.3355856593761271</v>
      </c>
      <c r="E30" s="42" t="s">
        <v>27</v>
      </c>
      <c r="F30" s="21">
        <v>14876</v>
      </c>
      <c r="G30" s="24">
        <f t="shared" si="0"/>
        <v>-100</v>
      </c>
      <c r="H30" s="25">
        <f t="shared" si="11"/>
        <v>1967812</v>
      </c>
      <c r="I30" s="26">
        <f t="shared" si="11"/>
        <v>1937777</v>
      </c>
      <c r="J30" s="27">
        <f t="shared" si="12"/>
        <v>30035</v>
      </c>
      <c r="K30" s="24">
        <f t="shared" si="13"/>
        <v>1.549971952396989</v>
      </c>
      <c r="L30" s="1"/>
      <c r="M30" s="42">
        <v>3880981</v>
      </c>
      <c r="N30" s="21">
        <v>1911130</v>
      </c>
      <c r="O30" s="29">
        <f t="shared" si="1"/>
        <v>1969851</v>
      </c>
      <c r="P30" s="1"/>
      <c r="Q30" s="1"/>
      <c r="R30" s="1"/>
    </row>
    <row r="31" spans="1:18" s="30" customFormat="1" ht="22.5" customHeight="1">
      <c r="A31" s="20" t="s">
        <v>48</v>
      </c>
      <c r="B31" s="21">
        <v>2032204</v>
      </c>
      <c r="C31" s="21">
        <v>1921597</v>
      </c>
      <c r="D31" s="22">
        <f t="shared" si="10"/>
        <v>5.7559935824212927</v>
      </c>
      <c r="E31" s="42" t="s">
        <v>27</v>
      </c>
      <c r="F31" s="21">
        <v>6846</v>
      </c>
      <c r="G31" s="24">
        <f t="shared" si="0"/>
        <v>-100</v>
      </c>
      <c r="H31" s="25">
        <f t="shared" si="11"/>
        <v>2032204</v>
      </c>
      <c r="I31" s="26">
        <f t="shared" si="11"/>
        <v>1928443</v>
      </c>
      <c r="J31" s="27">
        <f t="shared" si="12"/>
        <v>103761</v>
      </c>
      <c r="K31" s="24">
        <f t="shared" si="13"/>
        <v>5.3805583053271544</v>
      </c>
      <c r="L31" s="1"/>
      <c r="M31" s="42">
        <v>2887944</v>
      </c>
      <c r="N31" s="21">
        <v>854222</v>
      </c>
      <c r="O31" s="29">
        <f t="shared" si="1"/>
        <v>2033722</v>
      </c>
      <c r="P31" s="1"/>
      <c r="Q31" s="1"/>
      <c r="R31" s="1"/>
    </row>
    <row r="32" spans="1:18" s="30" customFormat="1" ht="22.5" customHeight="1">
      <c r="A32" s="20" t="s">
        <v>49</v>
      </c>
      <c r="B32" s="21">
        <v>1336422</v>
      </c>
      <c r="C32" s="21">
        <v>1326884</v>
      </c>
      <c r="D32" s="22">
        <f t="shared" si="10"/>
        <v>0.71882696603471352</v>
      </c>
      <c r="E32" s="42" t="s">
        <v>27</v>
      </c>
      <c r="F32" s="21">
        <v>2588</v>
      </c>
      <c r="G32" s="24">
        <f t="shared" si="0"/>
        <v>-100</v>
      </c>
      <c r="H32" s="25">
        <f t="shared" si="11"/>
        <v>1336422</v>
      </c>
      <c r="I32" s="26">
        <f t="shared" si="11"/>
        <v>1329472</v>
      </c>
      <c r="J32" s="27">
        <f t="shared" si="12"/>
        <v>6950</v>
      </c>
      <c r="K32" s="24">
        <f t="shared" si="13"/>
        <v>0.52276392432484275</v>
      </c>
      <c r="L32" s="1"/>
      <c r="M32" s="42">
        <v>1524577</v>
      </c>
      <c r="N32" s="21">
        <v>187354</v>
      </c>
      <c r="O32" s="29">
        <f t="shared" si="1"/>
        <v>1337223</v>
      </c>
      <c r="P32" s="1"/>
      <c r="Q32" s="1"/>
      <c r="R32" s="1"/>
    </row>
    <row r="33" spans="1:18" s="30" customFormat="1" ht="22.5" customHeight="1">
      <c r="A33" s="43" t="s">
        <v>50</v>
      </c>
      <c r="B33" s="44">
        <v>2030524</v>
      </c>
      <c r="C33" s="44">
        <v>2057622</v>
      </c>
      <c r="D33" s="45">
        <f t="shared" si="10"/>
        <v>-1.3169571476199238</v>
      </c>
      <c r="E33" s="46" t="s">
        <v>27</v>
      </c>
      <c r="F33" s="44">
        <v>5485</v>
      </c>
      <c r="G33" s="47">
        <f t="shared" si="0"/>
        <v>-100</v>
      </c>
      <c r="H33" s="48">
        <f t="shared" si="11"/>
        <v>2030524</v>
      </c>
      <c r="I33" s="49">
        <f t="shared" si="11"/>
        <v>2063107</v>
      </c>
      <c r="J33" s="50">
        <f t="shared" si="12"/>
        <v>-32583</v>
      </c>
      <c r="K33" s="47">
        <f t="shared" si="13"/>
        <v>-1.5793170203969087</v>
      </c>
      <c r="L33" s="1"/>
      <c r="M33" s="46">
        <v>2624494</v>
      </c>
      <c r="N33" s="44">
        <v>592591</v>
      </c>
      <c r="O33" s="51">
        <f t="shared" si="1"/>
        <v>2031903</v>
      </c>
      <c r="P33" s="1"/>
      <c r="Q33" s="1"/>
      <c r="R33" s="1"/>
    </row>
    <row r="34" spans="1:18" s="30" customFormat="1" ht="22.5" customHeight="1">
      <c r="A34" s="20" t="s">
        <v>51</v>
      </c>
      <c r="B34" s="21">
        <v>4767897</v>
      </c>
      <c r="C34" s="21">
        <v>4832773</v>
      </c>
      <c r="D34" s="22">
        <f t="shared" si="10"/>
        <v>-1.3424176968378165</v>
      </c>
      <c r="E34" s="42" t="s">
        <v>27</v>
      </c>
      <c r="F34" s="21">
        <v>14524</v>
      </c>
      <c r="G34" s="24">
        <f t="shared" si="0"/>
        <v>-100</v>
      </c>
      <c r="H34" s="25">
        <f t="shared" si="11"/>
        <v>4767897</v>
      </c>
      <c r="I34" s="26">
        <f t="shared" si="11"/>
        <v>4847297</v>
      </c>
      <c r="J34" s="27">
        <f t="shared" si="12"/>
        <v>-79400</v>
      </c>
      <c r="K34" s="24">
        <f t="shared" si="13"/>
        <v>-1.6380263062073519</v>
      </c>
      <c r="L34" s="1"/>
      <c r="M34" s="42">
        <v>6646448</v>
      </c>
      <c r="N34" s="21">
        <v>1875058</v>
      </c>
      <c r="O34" s="29">
        <f t="shared" si="1"/>
        <v>4771390</v>
      </c>
      <c r="P34" s="1"/>
      <c r="Q34" s="1"/>
      <c r="R34" s="1"/>
    </row>
    <row r="35" spans="1:18" s="30" customFormat="1" ht="22.5" customHeight="1" thickBot="1">
      <c r="A35" s="53" t="s">
        <v>52</v>
      </c>
      <c r="B35" s="21">
        <v>3796917</v>
      </c>
      <c r="C35" s="21">
        <v>3720744</v>
      </c>
      <c r="D35" s="22">
        <f t="shared" si="10"/>
        <v>2.0472518399546002</v>
      </c>
      <c r="E35" s="42" t="s">
        <v>27</v>
      </c>
      <c r="F35" s="21">
        <v>12438</v>
      </c>
      <c r="G35" s="24">
        <f t="shared" si="0"/>
        <v>-100</v>
      </c>
      <c r="H35" s="25">
        <f t="shared" si="11"/>
        <v>3796917</v>
      </c>
      <c r="I35" s="26">
        <f t="shared" si="11"/>
        <v>3733182</v>
      </c>
      <c r="J35" s="27">
        <f>H35-I35</f>
        <v>63735</v>
      </c>
      <c r="K35" s="24">
        <f t="shared" si="13"/>
        <v>1.7072567048699971</v>
      </c>
      <c r="L35" s="1"/>
      <c r="M35" s="42">
        <v>5319259</v>
      </c>
      <c r="N35" s="21">
        <v>1519547</v>
      </c>
      <c r="O35" s="29">
        <f t="shared" si="1"/>
        <v>3799712</v>
      </c>
      <c r="P35" s="1"/>
      <c r="Q35" s="1"/>
      <c r="R35" s="1"/>
    </row>
    <row r="36" spans="1:18" s="30" customFormat="1" ht="22.5" customHeight="1" thickBot="1">
      <c r="A36" s="54" t="s">
        <v>53</v>
      </c>
      <c r="B36" s="55">
        <f>SUM(B24:B35)</f>
        <v>30670024</v>
      </c>
      <c r="C36" s="55">
        <f>SUM(C24:C35)</f>
        <v>30474520</v>
      </c>
      <c r="D36" s="56">
        <f>((B36/C36)-1)*100</f>
        <v>0.64153266400914788</v>
      </c>
      <c r="E36" s="57" t="s">
        <v>23</v>
      </c>
      <c r="F36" s="58">
        <f>SUM(F24:F35)</f>
        <v>131074</v>
      </c>
      <c r="G36" s="59">
        <f t="shared" si="0"/>
        <v>-100</v>
      </c>
      <c r="H36" s="60">
        <f>SUM(H24:H35)</f>
        <v>30670024</v>
      </c>
      <c r="I36" s="58">
        <f>SUM(I24:I35)</f>
        <v>30605594</v>
      </c>
      <c r="J36" s="61">
        <f>SUM(J24:J35)</f>
        <v>64430</v>
      </c>
      <c r="K36" s="59">
        <f>((H36/I36)-1)*100</f>
        <v>0.21051707083352689</v>
      </c>
      <c r="L36" s="1"/>
      <c r="M36" s="60">
        <f>SUM(M24:M35)</f>
        <v>46977623</v>
      </c>
      <c r="N36" s="58">
        <f>SUM(N24:N35)</f>
        <v>16282914</v>
      </c>
      <c r="O36" s="62">
        <f t="shared" si="1"/>
        <v>30694709</v>
      </c>
      <c r="P36" s="1"/>
      <c r="Q36" s="1"/>
      <c r="R36" s="1"/>
    </row>
    <row r="37" spans="1:18" s="30" customFormat="1" ht="22.5" customHeight="1" thickBot="1">
      <c r="A37" s="31" t="s">
        <v>54</v>
      </c>
      <c r="B37" s="32">
        <f>B8+B23+B36</f>
        <v>204575040</v>
      </c>
      <c r="C37" s="32">
        <f>C8+C23+C36</f>
        <v>195756625</v>
      </c>
      <c r="D37" s="33">
        <f>((B37/C37)-1)*100</f>
        <v>4.5047849593851552</v>
      </c>
      <c r="E37" s="34" t="s">
        <v>27</v>
      </c>
      <c r="F37" s="38">
        <f t="shared" ref="F37" si="14">F8+F23+F36</f>
        <v>6400307</v>
      </c>
      <c r="G37" s="36">
        <f t="shared" si="0"/>
        <v>-100</v>
      </c>
      <c r="H37" s="37">
        <f>H8+H23+H36</f>
        <v>204575040</v>
      </c>
      <c r="I37" s="38">
        <f t="shared" ref="I37" si="15">I8+I23+I36</f>
        <v>202156932</v>
      </c>
      <c r="J37" s="39">
        <f t="shared" ref="J37" si="16">J23+J36</f>
        <v>262117</v>
      </c>
      <c r="K37" s="36">
        <f>((H37/I37)-1)*100</f>
        <v>1.1961538870208122</v>
      </c>
      <c r="L37" s="1"/>
      <c r="M37" s="37">
        <f t="shared" ref="M37:O37" si="17">M8+M23+M36</f>
        <v>508686990</v>
      </c>
      <c r="N37" s="38">
        <f>N8+N23+N36</f>
        <v>303844647</v>
      </c>
      <c r="O37" s="40">
        <f t="shared" si="17"/>
        <v>204842343</v>
      </c>
      <c r="P37" s="1"/>
      <c r="Q37" s="1"/>
      <c r="R37" s="1"/>
    </row>
    <row r="38" spans="1:18" s="30" customFormat="1" ht="17.45" customHeight="1">
      <c r="A38" s="30" t="s">
        <v>55</v>
      </c>
      <c r="D38" s="63"/>
      <c r="G38" s="63"/>
      <c r="K38" s="63"/>
    </row>
    <row r="39" spans="1:18" s="30" customFormat="1" ht="17.45" customHeight="1">
      <c r="A39" s="30" t="s">
        <v>56</v>
      </c>
      <c r="D39" s="63"/>
      <c r="G39" s="63"/>
      <c r="K39" s="63"/>
    </row>
    <row r="40" spans="1:18" ht="17.45" customHeight="1">
      <c r="A40" s="1" t="s">
        <v>57</v>
      </c>
    </row>
  </sheetData>
  <mergeCells count="9">
    <mergeCell ref="A2:O2"/>
    <mergeCell ref="A4:A6"/>
    <mergeCell ref="B4:D4"/>
    <mergeCell ref="E4:G4"/>
    <mergeCell ref="H4:K4"/>
    <mergeCell ref="M4:O4"/>
    <mergeCell ref="D5:D6"/>
    <mergeCell ref="G5:G6"/>
    <mergeCell ref="K5:K6"/>
  </mergeCells>
  <phoneticPr fontId="3"/>
  <printOptions horizontalCentered="1" verticalCentered="1" gridLinesSet="0"/>
  <pageMargins left="0.31496062992125984" right="0.31496062992125984" top="0.19685039370078741" bottom="0.19685039370078741" header="0.39370078740157483" footer="0.39370078740157483"/>
  <pageSetup paperSize="9" scale="59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R7 算定結果</vt:lpstr>
      <vt:lpstr>'R7 算定結果'!Print_Area</vt:lpstr>
      <vt:lpstr>'R7 算定結果'!Print_Titles</vt:lpstr>
      <vt:lpstr>'R7 算定結果'!ﾀｲﾄﾙ行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2025-08-01T00:06:36Z</cp:lastPrinted>
  <dcterms:created xsi:type="dcterms:W3CDTF">2025-07-31T06:35:58Z</dcterms:created>
  <dcterms:modified xsi:type="dcterms:W3CDTF">2025-08-01T00:06:39Z</dcterms:modified>
</cp:coreProperties>
</file>